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CONTRACTUAL'!$A$1:$J$89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<sst xmlns="http://schemas.openxmlformats.org/spreadsheetml/2006/main" count="409" uniqueCount="83">
  <si>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</si>
  <si>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</si>
  <si>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</si>
  <si>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</si>
  <si>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</si>
  <si>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</si>
  <si>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</si>
  <si>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</si>
  <si>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</si>
  <si>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</si>
  <si>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</si>
  <si>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</si>
  <si>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</si>
  <si>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</si>
  <si>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</si>
  <si>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</si>
  <si>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</si>
  <si>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</si>
  <si>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</si>
  <si>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</si>
  <si>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</si>
  <si>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</si>
  <si>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</si>
  <si>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</si>
  <si>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</si>
  <si>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</si>
  <si>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</si>
  <si>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</si>
  <si>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</si>
  <si>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</si>
  <si>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</si>
  <si>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</si>
  <si>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</si>
  <si>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</si>
  <si>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</si>
  <si>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</si>
  <si>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</si>
  <si>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</si>
  <si>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</si>
  <si>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</si>
  <si>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</si>
  <si>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</si>
  <si>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</si>
  <si>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</si>
  <si>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</si>
  <si>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</si>
  <si>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</si>
  <si>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</si>
  <si>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</si>
  <si>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</si>
  <si>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</si>
  <si>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</si>
  <si>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</si>
  <si>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</si>
  <si>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</si>
  <si>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</si>
  <si>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</si>
  <si>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</si>
  <si>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</si>
  <si>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</si>
  <si>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</si>
  <si>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</si>
  <si>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</si>
  <si>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</si>
  <si>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</si>
  <si>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</si>
  <si>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</si>
  <si>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</si>
  <si>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</si>
  <si>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</si>
  <si>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</si>
  <si>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</si>
  <si>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</si>
  <si>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</si>
  <si>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</si>
  <si>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</si>
  <si>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</si>
  <si>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20182/05.08.2019</t>
  </si>
  <si>
    <t>SUMELE DECONTATE DIN FACTURILE AFERENTE REŢETELOR ELIBERATE PENTRU PERSONALUL CONTACTUAL DIN SPITALE, PARTEA DE CONTRIBUŢIE ASIGURAT (COPLATĂ) SEPTEMBRIE 2019</t>
  </si>
  <si>
    <t xml:space="preserve">NATURA CHELTUIELILOR: Decontarea serviciilor farmaceutice aferente reţetelor eliberate pentru personalul contractual din spitale, partea de contribuţie asigurat (COPLATĂ) SEPTEMBRIE 2019 </t>
  </si>
  <si>
    <t>7391/22.08.2019</t>
  </si>
  <si>
    <t>4589/05.09.2019</t>
  </si>
  <si>
    <t>22837/05.09.2019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</si>
</sst>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8"/>
      <name val="CG Omeg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0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0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1" fillId="0" borderId="0" xfId="60" applyNumberFormat="1" applyFont="1" applyAlignment="1" applyProtection="1">
      <alignment horizontal="center"/>
      <protection/>
    </xf>
    <xf numFmtId="0" fontId="21" fillId="0" borderId="0" xfId="60" applyFont="1" applyAlignment="1" applyProtection="1">
      <alignment horizontal="left" vertical="top"/>
      <protection/>
    </xf>
    <xf numFmtId="0" fontId="21" fillId="0" borderId="0" xfId="60" applyFont="1" applyAlignme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49" fontId="21" fillId="0" borderId="17" xfId="60" applyNumberFormat="1" applyFont="1" applyBorder="1" applyAlignment="1" applyProtection="1">
      <alignment horizontal="center" vertical="center"/>
      <protection/>
    </xf>
    <xf numFmtId="182" fontId="21" fillId="0" borderId="17" xfId="60" applyNumberFormat="1" applyFont="1" applyBorder="1" applyAlignment="1" applyProtection="1">
      <alignment horizontal="center" vertical="center"/>
      <protection/>
    </xf>
    <xf numFmtId="3" fontId="21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2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2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2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3" fillId="0" borderId="22" xfId="60" applyNumberFormat="1" applyFont="1" applyBorder="1" applyAlignment="1" applyProtection="1">
      <alignment horizontal="right" shrinkToFit="1"/>
      <protection/>
    </xf>
    <xf numFmtId="14" fontId="23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4" fillId="0" borderId="0" xfId="60" applyNumberFormat="1" applyFont="1" applyBorder="1" applyAlignment="1" applyProtection="1">
      <alignment shrinkToFit="1"/>
      <protection/>
    </xf>
    <xf numFmtId="182" fontId="21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3" fillId="0" borderId="34" xfId="60" applyNumberFormat="1" applyFont="1" applyBorder="1" applyAlignment="1" applyProtection="1">
      <alignment horizontal="right" shrinkToFit="1"/>
      <protection/>
    </xf>
    <xf numFmtId="14" fontId="23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82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171" fontId="2" fillId="0" borderId="0" xfId="42" applyFont="1" applyFill="1" applyBorder="1" applyAlignment="1" applyProtection="1">
      <alignment/>
      <protection/>
    </xf>
    <xf numFmtId="0" fontId="25" fillId="0" borderId="0" xfId="60" applyFont="1" applyAlignment="1" applyProtection="1">
      <alignment/>
      <protection/>
    </xf>
    <xf numFmtId="182" fontId="25" fillId="0" borderId="0" xfId="60" applyNumberFormat="1" applyFont="1" applyAlignment="1" applyProtection="1">
      <alignment/>
      <protection/>
    </xf>
    <xf numFmtId="3" fontId="25" fillId="0" borderId="0" xfId="60" applyNumberFormat="1" applyFont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1" fillId="0" borderId="19" xfId="60" applyFont="1" applyBorder="1" applyAlignment="1" applyProtection="1">
      <alignment horizontal="center" vertical="center"/>
      <protection/>
    </xf>
    <xf numFmtId="0" fontId="21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0" fillId="0" borderId="0" xfId="42" applyFont="1" applyFill="1" applyBorder="1" applyAlignment="1" applyProtection="1">
      <alignment horizontal="left"/>
      <protection/>
    </xf>
    <xf numFmtId="0" fontId="21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21" fillId="0" borderId="19" xfId="60" applyFont="1" applyFill="1" applyBorder="1" applyAlignment="1" applyProtection="1">
      <alignment horizontal="center" vertical="center"/>
      <protection/>
    </xf>
    <xf numFmtId="0" fontId="21" fillId="0" borderId="17" xfId="60" applyFont="1" applyFill="1" applyBorder="1" applyAlignment="1" applyProtection="1">
      <alignment horizontal="center" vertical="center"/>
      <protection/>
    </xf>
    <xf numFmtId="0" fontId="21" fillId="0" borderId="19" xfId="60" applyFont="1" applyFill="1" applyBorder="1" applyAlignment="1" applyProtection="1">
      <alignment horizontal="center" vertical="center" wrapText="1"/>
      <protection/>
    </xf>
    <xf numFmtId="0" fontId="21" fillId="0" borderId="17" xfId="60" applyFont="1" applyFill="1" applyBorder="1" applyAlignment="1" applyProtection="1">
      <alignment horizontal="center" vertical="center" wrapText="1"/>
      <protection/>
    </xf>
    <xf numFmtId="182" fontId="21" fillId="0" borderId="19" xfId="60" applyNumberFormat="1" applyFont="1" applyFill="1" applyBorder="1" applyAlignment="1" applyProtection="1">
      <alignment horizontal="center"/>
      <protection/>
    </xf>
    <xf numFmtId="3" fontId="21" fillId="0" borderId="19" xfId="60" applyNumberFormat="1" applyFont="1" applyFill="1" applyBorder="1" applyAlignment="1" applyProtection="1">
      <alignment horizontal="center" vertical="center" wrapText="1"/>
      <protection/>
    </xf>
    <xf numFmtId="3" fontId="21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1" fillId="0" borderId="18" xfId="60" applyFont="1" applyBorder="1" applyAlignment="1" applyProtection="1">
      <alignment horizontal="center" vertical="center" wrapText="1"/>
      <protection/>
    </xf>
    <xf numFmtId="0" fontId="21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1" fillId="0" borderId="19" xfId="60" applyFont="1" applyBorder="1" applyAlignment="1" applyProtection="1">
      <alignment horizontal="center" vertical="center" wrapText="1"/>
      <protection/>
    </xf>
    <xf numFmtId="0" fontId="21" fillId="0" borderId="17" xfId="60" applyFont="1" applyBorder="1" applyAlignment="1" applyProtection="1">
      <alignment horizontal="center" vertical="center" wrapText="1"/>
      <protection/>
    </xf>
    <xf numFmtId="0" fontId="21" fillId="0" borderId="20" xfId="60" applyFont="1" applyFill="1" applyBorder="1" applyAlignment="1" applyProtection="1">
      <alignment horizontal="center" vertical="center" wrapText="1"/>
      <protection/>
    </xf>
    <xf numFmtId="0" fontId="21" fillId="0" borderId="53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1" fillId="0" borderId="24" xfId="60" applyFont="1" applyBorder="1" applyAlignment="1" applyProtection="1">
      <alignment horizontal="center"/>
      <protection/>
    </xf>
    <xf numFmtId="0" fontId="21" fillId="0" borderId="26" xfId="60" applyFont="1" applyBorder="1" applyAlignment="1" applyProtection="1">
      <alignment horizontal="center"/>
      <protection/>
    </xf>
    <xf numFmtId="2" fontId="21" fillId="0" borderId="54" xfId="60" applyNumberFormat="1" applyFont="1" applyBorder="1" applyAlignment="1" applyProtection="1">
      <alignment horizontal="center"/>
      <protection/>
    </xf>
    <xf numFmtId="2" fontId="21" fillId="0" borderId="55" xfId="60" applyNumberFormat="1" applyFont="1" applyBorder="1" applyAlignment="1" applyProtection="1">
      <alignment horizontal="center"/>
      <protection/>
    </xf>
    <xf numFmtId="2" fontId="21" fillId="0" borderId="24" xfId="60" applyNumberFormat="1" applyFont="1" applyBorder="1" applyAlignment="1" applyProtection="1">
      <alignment horizontal="center"/>
      <protection/>
    </xf>
    <xf numFmtId="2" fontId="21" fillId="0" borderId="25" xfId="60" applyNumberFormat="1" applyFont="1" applyBorder="1" applyAlignment="1" applyProtection="1">
      <alignment horizontal="center"/>
      <protection/>
    </xf>
    <xf numFmtId="2" fontId="21" fillId="0" borderId="26" xfId="60" applyNumberFormat="1" applyFont="1" applyBorder="1" applyAlignment="1" applyProtection="1">
      <alignment horizontal="center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1" fillId="0" borderId="27" xfId="60" applyFont="1" applyBorder="1" applyAlignment="1" applyProtection="1">
      <alignment horizontal="center"/>
      <protection/>
    </xf>
    <xf numFmtId="0" fontId="21" fillId="0" borderId="29" xfId="60" applyFont="1" applyBorder="1" applyAlignment="1" applyProtection="1">
      <alignment horizontal="center"/>
      <protection/>
    </xf>
    <xf numFmtId="2" fontId="21" fillId="0" borderId="56" xfId="60" applyNumberFormat="1" applyFont="1" applyBorder="1" applyAlignment="1" applyProtection="1">
      <alignment horizontal="center"/>
      <protection/>
    </xf>
    <xf numFmtId="2" fontId="21" fillId="0" borderId="0" xfId="60" applyNumberFormat="1" applyFont="1" applyBorder="1" applyAlignment="1" applyProtection="1">
      <alignment horizontal="center"/>
      <protection/>
    </xf>
    <xf numFmtId="2" fontId="21" fillId="0" borderId="27" xfId="60" applyNumberFormat="1" applyFont="1" applyBorder="1" applyAlignment="1" applyProtection="1">
      <alignment horizontal="center"/>
      <protection/>
    </xf>
    <xf numFmtId="2" fontId="21" fillId="0" borderId="28" xfId="60" applyNumberFormat="1" applyFont="1" applyBorder="1" applyAlignment="1" applyProtection="1">
      <alignment horizontal="center"/>
      <protection/>
    </xf>
    <xf numFmtId="2" fontId="21" fillId="0" borderId="29" xfId="60" applyNumberFormat="1" applyFont="1" applyBorder="1" applyAlignment="1" applyProtection="1">
      <alignment horizontal="center"/>
      <protection/>
    </xf>
    <xf numFmtId="2" fontId="21" fillId="0" borderId="57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G100" sqref="G100"/>
    </sheetView>
  </sheetViews>
  <sheetFormatPr defaultColWidth="9.140625" defaultRowHeight="12.75"/>
  <cols>
    <col min="1" max="1" width="3.8515625" style="23" customWidth="1"/>
    <col min="2" max="2" width="29.7109375" style="23" customWidth="1"/>
    <col min="3" max="3" width="16.8515625" style="23" customWidth="1"/>
    <col min="4" max="4" width="8.7109375" style="23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3" customWidth="1"/>
    <col min="12" max="12" width="13.57421875" style="25" hidden="1" customWidth="1"/>
    <col min="13" max="13" width="0" style="23" hidden="1" customWidth="1"/>
    <col min="14" max="14" width="3.7109375" style="23" hidden="1" customWidth="1"/>
    <col min="15" max="15" width="25.8515625" style="23" hidden="1" customWidth="1"/>
    <col min="16" max="16" width="9.57421875" style="23" hidden="1" customWidth="1"/>
    <col min="17" max="17" width="9.8515625" style="23" hidden="1" customWidth="1"/>
    <col min="18" max="18" width="22.8515625" style="23" hidden="1" customWidth="1"/>
    <col min="19" max="19" width="7.421875" style="23" hidden="1" customWidth="1"/>
    <col min="20" max="20" width="7.140625" style="18" hidden="1" customWidth="1"/>
    <col min="21" max="21" width="10.140625" style="24" hidden="1" customWidth="1"/>
    <col min="22" max="22" width="9.00390625" style="20" hidden="1" customWidth="1"/>
    <col min="23" max="23" width="7.28125" style="20" hidden="1" customWidth="1"/>
    <col min="24" max="24" width="8.8515625" style="23" hidden="1" customWidth="1"/>
    <col min="25" max="25" width="7.28125" style="23" hidden="1" customWidth="1"/>
    <col min="26" max="26" width="9.57421875" style="23" hidden="1" customWidth="1"/>
    <col min="27" max="16384" width="9.140625" style="23" customWidth="1"/>
  </cols>
  <sheetData>
    <row r="1" spans="1:26" s="21" customFormat="1" ht="12.75">
      <c r="A1" s="218" t="s">
        <v>41</v>
      </c>
      <c r="B1" s="23"/>
      <c r="C1" s="23"/>
      <c r="D1" s="219"/>
      <c r="E1" s="220"/>
      <c r="F1" s="221"/>
      <c r="G1" s="221"/>
      <c r="H1" s="221"/>
      <c r="I1" s="221"/>
      <c r="J1" s="221"/>
      <c r="L1" s="22"/>
      <c r="N1" s="79" t="s">
        <v>41</v>
      </c>
      <c r="O1" s="13"/>
      <c r="P1" s="13"/>
      <c r="Q1" s="13"/>
      <c r="R1" s="13"/>
      <c r="S1" s="13"/>
      <c r="T1" s="80"/>
      <c r="U1" s="81"/>
      <c r="V1" s="16"/>
      <c r="W1" s="16"/>
      <c r="X1" s="13"/>
      <c r="Y1" s="13"/>
      <c r="Z1" s="13"/>
    </row>
    <row r="2" spans="1:26" ht="12.75" customHeight="1">
      <c r="A2" s="227" t="s">
        <v>67</v>
      </c>
      <c r="B2" s="227"/>
      <c r="C2" s="227"/>
      <c r="D2" s="227"/>
      <c r="E2" s="227"/>
      <c r="F2" s="227"/>
      <c r="G2" s="227"/>
      <c r="H2" s="227"/>
      <c r="I2" s="227"/>
      <c r="J2" s="227"/>
      <c r="N2" s="73" t="s">
        <v>67</v>
      </c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N3" s="228" t="s">
        <v>42</v>
      </c>
      <c r="O3" s="228"/>
      <c r="P3" s="228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5:26" s="26" customFormat="1" ht="9.75">
      <c r="E4" s="27"/>
      <c r="F4" s="28"/>
      <c r="G4" s="28"/>
      <c r="H4" s="28"/>
      <c r="I4" s="28"/>
      <c r="J4" s="28"/>
      <c r="L4" s="29"/>
      <c r="N4" s="229" t="s">
        <v>16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s="26" customFormat="1" ht="12.75" customHeight="1">
      <c r="A5" s="230" t="s">
        <v>78</v>
      </c>
      <c r="B5" s="230"/>
      <c r="C5" s="230"/>
      <c r="D5" s="230"/>
      <c r="E5" s="230"/>
      <c r="F5" s="230"/>
      <c r="G5" s="230"/>
      <c r="H5" s="230"/>
      <c r="I5" s="230"/>
      <c r="J5" s="230"/>
      <c r="L5" s="29"/>
      <c r="N5" s="83" t="s">
        <v>79</v>
      </c>
      <c r="O5" s="1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31" customFormat="1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4"/>
      <c r="L6" s="30"/>
      <c r="N6" s="84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5:26" s="26" customFormat="1" ht="12.75" customHeight="1" thickBot="1">
      <c r="E7" s="27"/>
      <c r="F7" s="28"/>
      <c r="G7" s="28"/>
      <c r="H7" s="28"/>
      <c r="I7" s="28"/>
      <c r="J7" s="28"/>
      <c r="L7" s="29"/>
      <c r="N7" s="13"/>
      <c r="O7" s="13"/>
      <c r="P7" s="13"/>
      <c r="Q7" s="13"/>
      <c r="R7" s="13"/>
      <c r="S7" s="13"/>
      <c r="T7" s="80"/>
      <c r="U7" s="81"/>
      <c r="V7" s="16"/>
      <c r="W7" s="16"/>
      <c r="X7" s="13"/>
      <c r="Y7" s="13"/>
      <c r="Z7" s="85" t="s">
        <v>0</v>
      </c>
    </row>
    <row r="8" spans="1:26" ht="13.5" customHeight="1">
      <c r="A8" s="231" t="s">
        <v>24</v>
      </c>
      <c r="B8" s="233" t="s">
        <v>36</v>
      </c>
      <c r="C8" s="235" t="s">
        <v>52</v>
      </c>
      <c r="D8" s="237" t="s">
        <v>5</v>
      </c>
      <c r="E8" s="238"/>
      <c r="F8" s="239"/>
      <c r="G8" s="223" t="s">
        <v>61</v>
      </c>
      <c r="H8" s="223" t="s">
        <v>40</v>
      </c>
      <c r="I8" s="247" t="s">
        <v>50</v>
      </c>
      <c r="J8" s="249" t="s">
        <v>21</v>
      </c>
      <c r="L8" s="251" t="s">
        <v>32</v>
      </c>
      <c r="N8" s="252" t="s">
        <v>33</v>
      </c>
      <c r="O8" s="225" t="s">
        <v>1</v>
      </c>
      <c r="P8" s="225" t="s">
        <v>2</v>
      </c>
      <c r="Q8" s="225" t="s">
        <v>3</v>
      </c>
      <c r="R8" s="240" t="s">
        <v>4</v>
      </c>
      <c r="S8" s="242" t="s">
        <v>34</v>
      </c>
      <c r="T8" s="244" t="s">
        <v>5</v>
      </c>
      <c r="U8" s="244"/>
      <c r="V8" s="244"/>
      <c r="W8" s="245" t="s">
        <v>27</v>
      </c>
      <c r="X8" s="242" t="s">
        <v>26</v>
      </c>
      <c r="Y8" s="255" t="s">
        <v>6</v>
      </c>
      <c r="Z8" s="257" t="s">
        <v>21</v>
      </c>
    </row>
    <row r="9" spans="1:26" s="3" customFormat="1" ht="69" customHeight="1" thickBot="1">
      <c r="A9" s="232"/>
      <c r="B9" s="234"/>
      <c r="C9" s="236"/>
      <c r="D9" s="216" t="s">
        <v>23</v>
      </c>
      <c r="E9" s="217" t="s">
        <v>13</v>
      </c>
      <c r="F9" s="216" t="s">
        <v>31</v>
      </c>
      <c r="G9" s="224"/>
      <c r="H9" s="224"/>
      <c r="I9" s="248"/>
      <c r="J9" s="250"/>
      <c r="L9" s="251"/>
      <c r="N9" s="253"/>
      <c r="O9" s="226"/>
      <c r="P9" s="226"/>
      <c r="Q9" s="226"/>
      <c r="R9" s="241"/>
      <c r="S9" s="243"/>
      <c r="T9" s="86" t="s">
        <v>23</v>
      </c>
      <c r="U9" s="87" t="s">
        <v>25</v>
      </c>
      <c r="V9" s="88" t="s">
        <v>31</v>
      </c>
      <c r="W9" s="246"/>
      <c r="X9" s="243"/>
      <c r="Y9" s="256"/>
      <c r="Z9" s="258"/>
    </row>
    <row r="10" spans="1:26" s="33" customFormat="1" ht="12.75">
      <c r="A10" s="208">
        <f aca="true" t="shared" si="0" ref="A10:A25">N10</f>
        <v>1</v>
      </c>
      <c r="B10" s="209" t="str">
        <f aca="true" t="shared" si="1" ref="B10:B25">O10</f>
        <v>SPITAL JUDETEAN BAIA MARE</v>
      </c>
      <c r="C10" s="210" t="s">
        <v>77</v>
      </c>
      <c r="D10" s="210">
        <v>346</v>
      </c>
      <c r="E10" s="211">
        <v>43670</v>
      </c>
      <c r="F10" s="212">
        <v>63.07</v>
      </c>
      <c r="G10" s="213"/>
      <c r="H10" s="214"/>
      <c r="I10" s="213">
        <v>28.15</v>
      </c>
      <c r="J10" s="215">
        <f aca="true" t="shared" si="2" ref="J10:J25">F10-G10-H10-I10</f>
        <v>34.92</v>
      </c>
      <c r="L10" s="62">
        <f aca="true" t="shared" si="3" ref="L10:L25">F10</f>
        <v>63.07</v>
      </c>
      <c r="N10" s="179">
        <v>1</v>
      </c>
      <c r="O10" s="89" t="s">
        <v>37</v>
      </c>
      <c r="P10" s="181" t="s">
        <v>39</v>
      </c>
      <c r="Q10" s="90" t="s">
        <v>39</v>
      </c>
      <c r="R10" s="91" t="s">
        <v>51</v>
      </c>
      <c r="S10" s="92" t="s">
        <v>56</v>
      </c>
      <c r="T10" s="93">
        <f aca="true" t="shared" si="4" ref="T10:T25">D10</f>
        <v>346</v>
      </c>
      <c r="U10" s="94">
        <f aca="true" t="shared" si="5" ref="U10:U25">IF(E10=0,"0",E10)</f>
        <v>43670</v>
      </c>
      <c r="V10" s="95">
        <f aca="true" t="shared" si="6" ref="V10:V25">F10</f>
        <v>63.07</v>
      </c>
      <c r="W10" s="96">
        <f aca="true" t="shared" si="7" ref="W10:W25">V10-X10</f>
        <v>34.92</v>
      </c>
      <c r="X10" s="97">
        <f aca="true" t="shared" si="8" ref="X10:X25">I10</f>
        <v>28.15</v>
      </c>
      <c r="Y10" s="96">
        <f aca="true" t="shared" si="9" ref="Y10:Y25">G10+H10</f>
        <v>0</v>
      </c>
      <c r="Z10" s="98">
        <f aca="true" t="shared" si="10" ref="Z10:Z25">W10-Y10</f>
        <v>34.92</v>
      </c>
    </row>
    <row r="11" spans="1:26" s="33" customFormat="1" ht="12.75">
      <c r="A11" s="153">
        <f t="shared" si="0"/>
        <v>2</v>
      </c>
      <c r="B11" s="60" t="str">
        <f t="shared" si="1"/>
        <v>SPITAL JUDETEAN BAIA MARE</v>
      </c>
      <c r="C11" s="70"/>
      <c r="D11" s="70">
        <v>311281</v>
      </c>
      <c r="E11" s="71">
        <v>43671</v>
      </c>
      <c r="F11" s="72">
        <v>151.69</v>
      </c>
      <c r="G11" s="59"/>
      <c r="H11" s="214"/>
      <c r="I11" s="59"/>
      <c r="J11" s="61">
        <f t="shared" si="2"/>
        <v>151.69</v>
      </c>
      <c r="L11" s="62">
        <f t="shared" si="3"/>
        <v>151.69</v>
      </c>
      <c r="N11" s="180">
        <f>N10+1</f>
        <v>2</v>
      </c>
      <c r="O11" s="99" t="s">
        <v>37</v>
      </c>
      <c r="P11" s="182" t="s">
        <v>39</v>
      </c>
      <c r="Q11" s="100" t="s">
        <v>39</v>
      </c>
      <c r="R11" s="101" t="s">
        <v>51</v>
      </c>
      <c r="S11" s="102" t="s">
        <v>56</v>
      </c>
      <c r="T11" s="103">
        <f t="shared" si="4"/>
        <v>311281</v>
      </c>
      <c r="U11" s="104">
        <f t="shared" si="5"/>
        <v>43671</v>
      </c>
      <c r="V11" s="105">
        <f t="shared" si="6"/>
        <v>151.69</v>
      </c>
      <c r="W11" s="106">
        <f t="shared" si="7"/>
        <v>151.69</v>
      </c>
      <c r="X11" s="107">
        <f t="shared" si="8"/>
        <v>0</v>
      </c>
      <c r="Y11" s="106">
        <f t="shared" si="9"/>
        <v>0</v>
      </c>
      <c r="Z11" s="108">
        <f t="shared" si="10"/>
        <v>151.69</v>
      </c>
    </row>
    <row r="12" spans="1:26" s="33" customFormat="1" ht="12.75">
      <c r="A12" s="153">
        <f t="shared" si="0"/>
        <v>3</v>
      </c>
      <c r="B12" s="60" t="str">
        <f t="shared" si="1"/>
        <v>SPITAL JUDETEAN BAIA MARE</v>
      </c>
      <c r="C12" s="70"/>
      <c r="D12" s="70">
        <v>349</v>
      </c>
      <c r="E12" s="71">
        <v>43671</v>
      </c>
      <c r="F12" s="72">
        <v>55.56</v>
      </c>
      <c r="G12" s="59"/>
      <c r="H12" s="214"/>
      <c r="I12" s="59"/>
      <c r="J12" s="61">
        <f t="shared" si="2"/>
        <v>55.56</v>
      </c>
      <c r="L12" s="62">
        <f t="shared" si="3"/>
        <v>55.56</v>
      </c>
      <c r="N12" s="180">
        <f aca="true" t="shared" si="11" ref="N12:N75">N11+1</f>
        <v>3</v>
      </c>
      <c r="O12" s="99" t="s">
        <v>37</v>
      </c>
      <c r="P12" s="182" t="s">
        <v>39</v>
      </c>
      <c r="Q12" s="100" t="s">
        <v>39</v>
      </c>
      <c r="R12" s="101" t="s">
        <v>51</v>
      </c>
      <c r="S12" s="102" t="s">
        <v>56</v>
      </c>
      <c r="T12" s="103">
        <f t="shared" si="4"/>
        <v>349</v>
      </c>
      <c r="U12" s="104">
        <f t="shared" si="5"/>
        <v>43671</v>
      </c>
      <c r="V12" s="105">
        <f t="shared" si="6"/>
        <v>55.56</v>
      </c>
      <c r="W12" s="106">
        <f t="shared" si="7"/>
        <v>55.56</v>
      </c>
      <c r="X12" s="107">
        <f t="shared" si="8"/>
        <v>0</v>
      </c>
      <c r="Y12" s="106">
        <f t="shared" si="9"/>
        <v>0</v>
      </c>
      <c r="Z12" s="108">
        <f t="shared" si="10"/>
        <v>55.56</v>
      </c>
    </row>
    <row r="13" spans="1:26" s="33" customFormat="1" ht="12.75">
      <c r="A13" s="153">
        <f t="shared" si="0"/>
        <v>4</v>
      </c>
      <c r="B13" s="60" t="str">
        <f t="shared" si="1"/>
        <v>SPITAL JUDETEAN BAIA MARE</v>
      </c>
      <c r="C13" s="70"/>
      <c r="D13" s="70">
        <v>348</v>
      </c>
      <c r="E13" s="71">
        <v>43671</v>
      </c>
      <c r="F13" s="72">
        <v>198.02</v>
      </c>
      <c r="G13" s="59"/>
      <c r="H13" s="214"/>
      <c r="I13" s="59"/>
      <c r="J13" s="61">
        <f t="shared" si="2"/>
        <v>198.02</v>
      </c>
      <c r="L13" s="62">
        <f t="shared" si="3"/>
        <v>198.02</v>
      </c>
      <c r="N13" s="180">
        <f t="shared" si="11"/>
        <v>4</v>
      </c>
      <c r="O13" s="99" t="s">
        <v>37</v>
      </c>
      <c r="P13" s="182" t="s">
        <v>39</v>
      </c>
      <c r="Q13" s="100" t="s">
        <v>39</v>
      </c>
      <c r="R13" s="101" t="s">
        <v>51</v>
      </c>
      <c r="S13" s="102" t="s">
        <v>56</v>
      </c>
      <c r="T13" s="103">
        <f t="shared" si="4"/>
        <v>348</v>
      </c>
      <c r="U13" s="104">
        <f t="shared" si="5"/>
        <v>43671</v>
      </c>
      <c r="V13" s="105">
        <f t="shared" si="6"/>
        <v>198.02</v>
      </c>
      <c r="W13" s="106">
        <f t="shared" si="7"/>
        <v>198.02</v>
      </c>
      <c r="X13" s="107">
        <f t="shared" si="8"/>
        <v>0</v>
      </c>
      <c r="Y13" s="106">
        <f t="shared" si="9"/>
        <v>0</v>
      </c>
      <c r="Z13" s="108">
        <f t="shared" si="10"/>
        <v>198.02</v>
      </c>
    </row>
    <row r="14" spans="1:26" s="33" customFormat="1" ht="12.75">
      <c r="A14" s="153">
        <f t="shared" si="0"/>
        <v>5</v>
      </c>
      <c r="B14" s="60" t="str">
        <f t="shared" si="1"/>
        <v>SPITAL JUDETEAN BAIA MARE</v>
      </c>
      <c r="C14" s="70"/>
      <c r="D14" s="70">
        <v>347</v>
      </c>
      <c r="E14" s="71">
        <v>43671</v>
      </c>
      <c r="F14" s="72">
        <v>69.08</v>
      </c>
      <c r="G14" s="59"/>
      <c r="H14" s="214"/>
      <c r="I14" s="59"/>
      <c r="J14" s="61">
        <f t="shared" si="2"/>
        <v>69.08</v>
      </c>
      <c r="L14" s="62">
        <f t="shared" si="3"/>
        <v>69.08</v>
      </c>
      <c r="N14" s="180">
        <f t="shared" si="11"/>
        <v>5</v>
      </c>
      <c r="O14" s="99" t="s">
        <v>37</v>
      </c>
      <c r="P14" s="182" t="s">
        <v>39</v>
      </c>
      <c r="Q14" s="100" t="s">
        <v>39</v>
      </c>
      <c r="R14" s="101" t="s">
        <v>51</v>
      </c>
      <c r="S14" s="102" t="s">
        <v>56</v>
      </c>
      <c r="T14" s="103">
        <f t="shared" si="4"/>
        <v>347</v>
      </c>
      <c r="U14" s="104">
        <f t="shared" si="5"/>
        <v>43671</v>
      </c>
      <c r="V14" s="105">
        <f t="shared" si="6"/>
        <v>69.08</v>
      </c>
      <c r="W14" s="106">
        <f t="shared" si="7"/>
        <v>69.08</v>
      </c>
      <c r="X14" s="107">
        <f t="shared" si="8"/>
        <v>0</v>
      </c>
      <c r="Y14" s="106">
        <f t="shared" si="9"/>
        <v>0</v>
      </c>
      <c r="Z14" s="108">
        <f t="shared" si="10"/>
        <v>69.08</v>
      </c>
    </row>
    <row r="15" spans="1:26" s="33" customFormat="1" ht="12.75">
      <c r="A15" s="153">
        <f t="shared" si="0"/>
        <v>6</v>
      </c>
      <c r="B15" s="60" t="str">
        <f t="shared" si="1"/>
        <v>SPITAL JUDETEAN BAIA MARE</v>
      </c>
      <c r="C15" s="70"/>
      <c r="D15" s="70">
        <v>975</v>
      </c>
      <c r="E15" s="71">
        <v>43671</v>
      </c>
      <c r="F15" s="72">
        <v>742.42</v>
      </c>
      <c r="G15" s="59"/>
      <c r="H15" s="214"/>
      <c r="I15" s="59"/>
      <c r="J15" s="61">
        <f t="shared" si="2"/>
        <v>742.42</v>
      </c>
      <c r="L15" s="62">
        <f t="shared" si="3"/>
        <v>742.42</v>
      </c>
      <c r="N15" s="180">
        <f t="shared" si="11"/>
        <v>6</v>
      </c>
      <c r="O15" s="99" t="s">
        <v>37</v>
      </c>
      <c r="P15" s="182" t="s">
        <v>39</v>
      </c>
      <c r="Q15" s="100" t="s">
        <v>39</v>
      </c>
      <c r="R15" s="101" t="s">
        <v>51</v>
      </c>
      <c r="S15" s="102" t="s">
        <v>56</v>
      </c>
      <c r="T15" s="103">
        <f t="shared" si="4"/>
        <v>975</v>
      </c>
      <c r="U15" s="104">
        <f t="shared" si="5"/>
        <v>43671</v>
      </c>
      <c r="V15" s="105">
        <f t="shared" si="6"/>
        <v>742.42</v>
      </c>
      <c r="W15" s="106">
        <f t="shared" si="7"/>
        <v>742.42</v>
      </c>
      <c r="X15" s="107">
        <f t="shared" si="8"/>
        <v>0</v>
      </c>
      <c r="Y15" s="106">
        <f t="shared" si="9"/>
        <v>0</v>
      </c>
      <c r="Z15" s="108">
        <f t="shared" si="10"/>
        <v>742.42</v>
      </c>
    </row>
    <row r="16" spans="1:26" s="33" customFormat="1" ht="12.75">
      <c r="A16" s="153">
        <f t="shared" si="0"/>
        <v>7</v>
      </c>
      <c r="B16" s="60" t="str">
        <f t="shared" si="1"/>
        <v>SPITAL JUDETEAN BAIA MARE</v>
      </c>
      <c r="C16" s="70"/>
      <c r="D16" s="70">
        <v>113</v>
      </c>
      <c r="E16" s="71">
        <v>43675</v>
      </c>
      <c r="F16" s="72">
        <v>181.54</v>
      </c>
      <c r="G16" s="59"/>
      <c r="H16" s="214"/>
      <c r="I16" s="59"/>
      <c r="J16" s="61">
        <f t="shared" si="2"/>
        <v>181.54</v>
      </c>
      <c r="L16" s="62">
        <f t="shared" si="3"/>
        <v>181.54</v>
      </c>
      <c r="N16" s="180">
        <f t="shared" si="11"/>
        <v>7</v>
      </c>
      <c r="O16" s="99" t="s">
        <v>37</v>
      </c>
      <c r="P16" s="182" t="s">
        <v>39</v>
      </c>
      <c r="Q16" s="100" t="s">
        <v>39</v>
      </c>
      <c r="R16" s="101" t="s">
        <v>51</v>
      </c>
      <c r="S16" s="102" t="s">
        <v>56</v>
      </c>
      <c r="T16" s="103">
        <f t="shared" si="4"/>
        <v>113</v>
      </c>
      <c r="U16" s="104">
        <f t="shared" si="5"/>
        <v>43675</v>
      </c>
      <c r="V16" s="105">
        <f t="shared" si="6"/>
        <v>181.54</v>
      </c>
      <c r="W16" s="106">
        <f t="shared" si="7"/>
        <v>181.54</v>
      </c>
      <c r="X16" s="107">
        <f t="shared" si="8"/>
        <v>0</v>
      </c>
      <c r="Y16" s="106">
        <f t="shared" si="9"/>
        <v>0</v>
      </c>
      <c r="Z16" s="108">
        <f t="shared" si="10"/>
        <v>181.54</v>
      </c>
    </row>
    <row r="17" spans="1:26" s="33" customFormat="1" ht="12.75">
      <c r="A17" s="153">
        <f t="shared" si="0"/>
        <v>8</v>
      </c>
      <c r="B17" s="60" t="str">
        <f t="shared" si="1"/>
        <v>SPITAL JUDETEAN BAIA MARE</v>
      </c>
      <c r="C17" s="70"/>
      <c r="D17" s="70">
        <v>114</v>
      </c>
      <c r="E17" s="71">
        <v>43676</v>
      </c>
      <c r="F17" s="72">
        <v>253.45</v>
      </c>
      <c r="G17" s="59"/>
      <c r="H17" s="214"/>
      <c r="I17" s="59"/>
      <c r="J17" s="61">
        <f t="shared" si="2"/>
        <v>253.45</v>
      </c>
      <c r="L17" s="62">
        <f t="shared" si="3"/>
        <v>253.45</v>
      </c>
      <c r="N17" s="180">
        <f t="shared" si="11"/>
        <v>8</v>
      </c>
      <c r="O17" s="99" t="s">
        <v>37</v>
      </c>
      <c r="P17" s="182" t="s">
        <v>39</v>
      </c>
      <c r="Q17" s="100" t="s">
        <v>39</v>
      </c>
      <c r="R17" s="101" t="s">
        <v>51</v>
      </c>
      <c r="S17" s="102" t="s">
        <v>56</v>
      </c>
      <c r="T17" s="103">
        <f t="shared" si="4"/>
        <v>114</v>
      </c>
      <c r="U17" s="104">
        <f t="shared" si="5"/>
        <v>43676</v>
      </c>
      <c r="V17" s="105">
        <f t="shared" si="6"/>
        <v>253.45</v>
      </c>
      <c r="W17" s="106">
        <f t="shared" si="7"/>
        <v>253.45</v>
      </c>
      <c r="X17" s="107">
        <f t="shared" si="8"/>
        <v>0</v>
      </c>
      <c r="Y17" s="106">
        <f t="shared" si="9"/>
        <v>0</v>
      </c>
      <c r="Z17" s="108">
        <f t="shared" si="10"/>
        <v>253.45</v>
      </c>
    </row>
    <row r="18" spans="1:26" s="33" customFormat="1" ht="12.75">
      <c r="A18" s="153">
        <f t="shared" si="0"/>
        <v>9</v>
      </c>
      <c r="B18" s="60" t="str">
        <f t="shared" si="1"/>
        <v>SPITAL JUDETEAN BAIA MARE</v>
      </c>
      <c r="C18" s="70"/>
      <c r="D18" s="70">
        <v>191</v>
      </c>
      <c r="E18" s="71">
        <v>43675</v>
      </c>
      <c r="F18" s="72">
        <v>376.43</v>
      </c>
      <c r="G18" s="59"/>
      <c r="H18" s="214"/>
      <c r="I18" s="59"/>
      <c r="J18" s="61">
        <f t="shared" si="2"/>
        <v>376.43</v>
      </c>
      <c r="L18" s="62">
        <f t="shared" si="3"/>
        <v>376.43</v>
      </c>
      <c r="N18" s="180">
        <f t="shared" si="11"/>
        <v>9</v>
      </c>
      <c r="O18" s="99" t="s">
        <v>37</v>
      </c>
      <c r="P18" s="182" t="s">
        <v>39</v>
      </c>
      <c r="Q18" s="100" t="s">
        <v>39</v>
      </c>
      <c r="R18" s="101" t="s">
        <v>51</v>
      </c>
      <c r="S18" s="102" t="s">
        <v>56</v>
      </c>
      <c r="T18" s="103">
        <f t="shared" si="4"/>
        <v>191</v>
      </c>
      <c r="U18" s="104">
        <f t="shared" si="5"/>
        <v>43675</v>
      </c>
      <c r="V18" s="105">
        <f t="shared" si="6"/>
        <v>376.43</v>
      </c>
      <c r="W18" s="106">
        <f t="shared" si="7"/>
        <v>376.43</v>
      </c>
      <c r="X18" s="107">
        <f t="shared" si="8"/>
        <v>0</v>
      </c>
      <c r="Y18" s="106">
        <f t="shared" si="9"/>
        <v>0</v>
      </c>
      <c r="Z18" s="108">
        <f t="shared" si="10"/>
        <v>376.43</v>
      </c>
    </row>
    <row r="19" spans="1:26" s="33" customFormat="1" ht="12.75">
      <c r="A19" s="153">
        <f t="shared" si="0"/>
        <v>10</v>
      </c>
      <c r="B19" s="60" t="str">
        <f t="shared" si="1"/>
        <v>SPITAL JUDETEAN BAIA MARE</v>
      </c>
      <c r="C19" s="70"/>
      <c r="D19" s="70">
        <v>682</v>
      </c>
      <c r="E19" s="71">
        <v>43675</v>
      </c>
      <c r="F19" s="72">
        <v>129.55</v>
      </c>
      <c r="G19" s="59"/>
      <c r="H19" s="214"/>
      <c r="I19" s="59"/>
      <c r="J19" s="61">
        <f t="shared" si="2"/>
        <v>129.55</v>
      </c>
      <c r="L19" s="62">
        <f t="shared" si="3"/>
        <v>129.55</v>
      </c>
      <c r="N19" s="180">
        <f t="shared" si="11"/>
        <v>10</v>
      </c>
      <c r="O19" s="99" t="s">
        <v>37</v>
      </c>
      <c r="P19" s="182" t="s">
        <v>39</v>
      </c>
      <c r="Q19" s="100" t="s">
        <v>39</v>
      </c>
      <c r="R19" s="101" t="s">
        <v>51</v>
      </c>
      <c r="S19" s="102" t="s">
        <v>56</v>
      </c>
      <c r="T19" s="103">
        <f t="shared" si="4"/>
        <v>682</v>
      </c>
      <c r="U19" s="104">
        <f t="shared" si="5"/>
        <v>43675</v>
      </c>
      <c r="V19" s="105">
        <f t="shared" si="6"/>
        <v>129.55</v>
      </c>
      <c r="W19" s="106">
        <f t="shared" si="7"/>
        <v>129.55</v>
      </c>
      <c r="X19" s="107">
        <f t="shared" si="8"/>
        <v>0</v>
      </c>
      <c r="Y19" s="106">
        <f t="shared" si="9"/>
        <v>0</v>
      </c>
      <c r="Z19" s="108">
        <f t="shared" si="10"/>
        <v>129.55</v>
      </c>
    </row>
    <row r="20" spans="1:26" s="33" customFormat="1" ht="12.75">
      <c r="A20" s="153">
        <f t="shared" si="0"/>
        <v>11</v>
      </c>
      <c r="B20" s="60" t="str">
        <f t="shared" si="1"/>
        <v>SPITAL JUDETEAN BAIA MARE</v>
      </c>
      <c r="C20" s="70"/>
      <c r="D20" s="70">
        <v>38018</v>
      </c>
      <c r="E20" s="71">
        <v>43669</v>
      </c>
      <c r="F20" s="72">
        <v>184.59</v>
      </c>
      <c r="G20" s="59"/>
      <c r="H20" s="214"/>
      <c r="I20" s="59"/>
      <c r="J20" s="61">
        <f t="shared" si="2"/>
        <v>184.59</v>
      </c>
      <c r="L20" s="62">
        <f t="shared" si="3"/>
        <v>184.59</v>
      </c>
      <c r="N20" s="180">
        <f t="shared" si="11"/>
        <v>11</v>
      </c>
      <c r="O20" s="99" t="s">
        <v>37</v>
      </c>
      <c r="P20" s="182" t="s">
        <v>39</v>
      </c>
      <c r="Q20" s="100" t="s">
        <v>39</v>
      </c>
      <c r="R20" s="101" t="s">
        <v>51</v>
      </c>
      <c r="S20" s="102" t="s">
        <v>56</v>
      </c>
      <c r="T20" s="103">
        <f t="shared" si="4"/>
        <v>38018</v>
      </c>
      <c r="U20" s="104">
        <f t="shared" si="5"/>
        <v>43669</v>
      </c>
      <c r="V20" s="105">
        <f t="shared" si="6"/>
        <v>184.59</v>
      </c>
      <c r="W20" s="106">
        <f t="shared" si="7"/>
        <v>184.59</v>
      </c>
      <c r="X20" s="107">
        <f t="shared" si="8"/>
        <v>0</v>
      </c>
      <c r="Y20" s="106">
        <f t="shared" si="9"/>
        <v>0</v>
      </c>
      <c r="Z20" s="108">
        <f t="shared" si="10"/>
        <v>184.59</v>
      </c>
    </row>
    <row r="21" spans="1:26" s="33" customFormat="1" ht="12.75">
      <c r="A21" s="153">
        <f t="shared" si="0"/>
        <v>12</v>
      </c>
      <c r="B21" s="60" t="str">
        <f t="shared" si="1"/>
        <v>SPITAL JUDETEAN BAIA MARE</v>
      </c>
      <c r="C21" s="70"/>
      <c r="D21" s="70">
        <v>350</v>
      </c>
      <c r="E21" s="71">
        <v>43672</v>
      </c>
      <c r="F21" s="72">
        <v>62.55</v>
      </c>
      <c r="G21" s="59"/>
      <c r="H21" s="214"/>
      <c r="I21" s="59"/>
      <c r="J21" s="61">
        <f t="shared" si="2"/>
        <v>62.55</v>
      </c>
      <c r="L21" s="62">
        <f t="shared" si="3"/>
        <v>62.55</v>
      </c>
      <c r="N21" s="180">
        <f t="shared" si="11"/>
        <v>12</v>
      </c>
      <c r="O21" s="99" t="s">
        <v>37</v>
      </c>
      <c r="P21" s="182" t="s">
        <v>39</v>
      </c>
      <c r="Q21" s="100" t="s">
        <v>39</v>
      </c>
      <c r="R21" s="101" t="s">
        <v>51</v>
      </c>
      <c r="S21" s="102" t="s">
        <v>56</v>
      </c>
      <c r="T21" s="103">
        <f t="shared" si="4"/>
        <v>350</v>
      </c>
      <c r="U21" s="104">
        <f t="shared" si="5"/>
        <v>43672</v>
      </c>
      <c r="V21" s="105">
        <f t="shared" si="6"/>
        <v>62.55</v>
      </c>
      <c r="W21" s="106">
        <f t="shared" si="7"/>
        <v>62.55</v>
      </c>
      <c r="X21" s="107">
        <f t="shared" si="8"/>
        <v>0</v>
      </c>
      <c r="Y21" s="106">
        <f t="shared" si="9"/>
        <v>0</v>
      </c>
      <c r="Z21" s="108">
        <f t="shared" si="10"/>
        <v>62.55</v>
      </c>
    </row>
    <row r="22" spans="1:26" s="33" customFormat="1" ht="12.75">
      <c r="A22" s="153">
        <f t="shared" si="0"/>
        <v>13</v>
      </c>
      <c r="B22" s="60" t="str">
        <f t="shared" si="1"/>
        <v>SPITAL JUDETEAN BAIA MARE</v>
      </c>
      <c r="C22" s="70"/>
      <c r="D22" s="70">
        <v>1174</v>
      </c>
      <c r="E22" s="71">
        <v>43672</v>
      </c>
      <c r="F22" s="72">
        <v>26.83</v>
      </c>
      <c r="G22" s="59"/>
      <c r="H22" s="214"/>
      <c r="I22" s="59"/>
      <c r="J22" s="61">
        <f t="shared" si="2"/>
        <v>26.83</v>
      </c>
      <c r="L22" s="62">
        <f t="shared" si="3"/>
        <v>26.83</v>
      </c>
      <c r="N22" s="180">
        <f t="shared" si="11"/>
        <v>13</v>
      </c>
      <c r="O22" s="99" t="s">
        <v>37</v>
      </c>
      <c r="P22" s="182" t="s">
        <v>39</v>
      </c>
      <c r="Q22" s="100" t="s">
        <v>39</v>
      </c>
      <c r="R22" s="101" t="s">
        <v>51</v>
      </c>
      <c r="S22" s="102" t="s">
        <v>56</v>
      </c>
      <c r="T22" s="103">
        <f t="shared" si="4"/>
        <v>1174</v>
      </c>
      <c r="U22" s="104">
        <f t="shared" si="5"/>
        <v>43672</v>
      </c>
      <c r="V22" s="105">
        <f t="shared" si="6"/>
        <v>26.83</v>
      </c>
      <c r="W22" s="106">
        <f t="shared" si="7"/>
        <v>26.83</v>
      </c>
      <c r="X22" s="107">
        <f t="shared" si="8"/>
        <v>0</v>
      </c>
      <c r="Y22" s="106">
        <f t="shared" si="9"/>
        <v>0</v>
      </c>
      <c r="Z22" s="108">
        <f t="shared" si="10"/>
        <v>26.83</v>
      </c>
    </row>
    <row r="23" spans="1:26" s="33" customFormat="1" ht="12" customHeight="1">
      <c r="A23" s="153">
        <f t="shared" si="0"/>
        <v>14</v>
      </c>
      <c r="B23" s="60" t="str">
        <f t="shared" si="1"/>
        <v>SPITAL JUDETEAN BAIA MARE</v>
      </c>
      <c r="C23" s="70"/>
      <c r="D23" s="70">
        <v>1173</v>
      </c>
      <c r="E23" s="71">
        <v>43672</v>
      </c>
      <c r="F23" s="72">
        <v>54.96</v>
      </c>
      <c r="G23" s="59"/>
      <c r="H23" s="214"/>
      <c r="I23" s="59"/>
      <c r="J23" s="61">
        <f t="shared" si="2"/>
        <v>54.96</v>
      </c>
      <c r="L23" s="62">
        <f t="shared" si="3"/>
        <v>54.96</v>
      </c>
      <c r="N23" s="180">
        <f t="shared" si="11"/>
        <v>14</v>
      </c>
      <c r="O23" s="99" t="s">
        <v>37</v>
      </c>
      <c r="P23" s="182" t="s">
        <v>39</v>
      </c>
      <c r="Q23" s="100" t="s">
        <v>39</v>
      </c>
      <c r="R23" s="101" t="s">
        <v>51</v>
      </c>
      <c r="S23" s="102" t="s">
        <v>56</v>
      </c>
      <c r="T23" s="103">
        <f t="shared" si="4"/>
        <v>1173</v>
      </c>
      <c r="U23" s="104">
        <f t="shared" si="5"/>
        <v>43672</v>
      </c>
      <c r="V23" s="105">
        <f t="shared" si="6"/>
        <v>54.96</v>
      </c>
      <c r="W23" s="106">
        <f t="shared" si="7"/>
        <v>54.96</v>
      </c>
      <c r="X23" s="107">
        <f t="shared" si="8"/>
        <v>0</v>
      </c>
      <c r="Y23" s="106">
        <f t="shared" si="9"/>
        <v>0</v>
      </c>
      <c r="Z23" s="108">
        <f t="shared" si="10"/>
        <v>54.96</v>
      </c>
    </row>
    <row r="24" spans="1:26" s="33" customFormat="1" ht="12.75">
      <c r="A24" s="153">
        <f t="shared" si="0"/>
        <v>15</v>
      </c>
      <c r="B24" s="60" t="str">
        <f t="shared" si="1"/>
        <v>SPITAL JUDETEAN BAIA MARE</v>
      </c>
      <c r="C24" s="70"/>
      <c r="D24" s="70">
        <v>1246</v>
      </c>
      <c r="E24" s="71">
        <v>43673</v>
      </c>
      <c r="F24" s="72">
        <v>81.29</v>
      </c>
      <c r="G24" s="59"/>
      <c r="H24" s="214"/>
      <c r="I24" s="59"/>
      <c r="J24" s="61">
        <f t="shared" si="2"/>
        <v>81.29</v>
      </c>
      <c r="L24" s="62">
        <f t="shared" si="3"/>
        <v>81.29</v>
      </c>
      <c r="N24" s="180">
        <f t="shared" si="11"/>
        <v>15</v>
      </c>
      <c r="O24" s="99" t="s">
        <v>37</v>
      </c>
      <c r="P24" s="182" t="s">
        <v>39</v>
      </c>
      <c r="Q24" s="100" t="s">
        <v>39</v>
      </c>
      <c r="R24" s="101" t="s">
        <v>51</v>
      </c>
      <c r="S24" s="102" t="s">
        <v>56</v>
      </c>
      <c r="T24" s="103">
        <f t="shared" si="4"/>
        <v>1246</v>
      </c>
      <c r="U24" s="104">
        <f t="shared" si="5"/>
        <v>43673</v>
      </c>
      <c r="V24" s="105">
        <f t="shared" si="6"/>
        <v>81.29</v>
      </c>
      <c r="W24" s="106">
        <f t="shared" si="7"/>
        <v>81.29</v>
      </c>
      <c r="X24" s="107">
        <f t="shared" si="8"/>
        <v>0</v>
      </c>
      <c r="Y24" s="106">
        <f t="shared" si="9"/>
        <v>0</v>
      </c>
      <c r="Z24" s="108">
        <f t="shared" si="10"/>
        <v>81.29</v>
      </c>
    </row>
    <row r="25" spans="1:26" s="33" customFormat="1" ht="12.75">
      <c r="A25" s="153">
        <f t="shared" si="0"/>
        <v>16</v>
      </c>
      <c r="B25" s="60" t="str">
        <f t="shared" si="1"/>
        <v>SPITAL JUDETEAN BAIA MARE</v>
      </c>
      <c r="C25" s="70"/>
      <c r="D25" s="70">
        <v>355</v>
      </c>
      <c r="E25" s="71">
        <v>43676</v>
      </c>
      <c r="F25" s="72">
        <v>60.17</v>
      </c>
      <c r="G25" s="59"/>
      <c r="H25" s="214"/>
      <c r="I25" s="59"/>
      <c r="J25" s="61">
        <f t="shared" si="2"/>
        <v>60.17</v>
      </c>
      <c r="L25" s="62">
        <f t="shared" si="3"/>
        <v>60.17</v>
      </c>
      <c r="N25" s="180">
        <f t="shared" si="11"/>
        <v>16</v>
      </c>
      <c r="O25" s="99" t="s">
        <v>37</v>
      </c>
      <c r="P25" s="182" t="s">
        <v>39</v>
      </c>
      <c r="Q25" s="100" t="s">
        <v>39</v>
      </c>
      <c r="R25" s="101" t="s">
        <v>51</v>
      </c>
      <c r="S25" s="102" t="s">
        <v>56</v>
      </c>
      <c r="T25" s="103">
        <f t="shared" si="4"/>
        <v>355</v>
      </c>
      <c r="U25" s="104">
        <f t="shared" si="5"/>
        <v>43676</v>
      </c>
      <c r="V25" s="105">
        <f t="shared" si="6"/>
        <v>60.17</v>
      </c>
      <c r="W25" s="106">
        <f t="shared" si="7"/>
        <v>60.17</v>
      </c>
      <c r="X25" s="107">
        <f t="shared" si="8"/>
        <v>0</v>
      </c>
      <c r="Y25" s="106">
        <f t="shared" si="9"/>
        <v>0</v>
      </c>
      <c r="Z25" s="108">
        <f t="shared" si="10"/>
        <v>60.17</v>
      </c>
    </row>
    <row r="26" spans="1:26" s="33" customFormat="1" ht="12.75">
      <c r="A26" s="153">
        <f aca="true" t="shared" si="12" ref="A26:A47">N26</f>
        <v>17</v>
      </c>
      <c r="B26" s="60" t="str">
        <f aca="true" t="shared" si="13" ref="B26:B47">O26</f>
        <v>SPITAL JUDETEAN BAIA MARE</v>
      </c>
      <c r="C26" s="70"/>
      <c r="D26" s="70">
        <v>38020</v>
      </c>
      <c r="E26" s="71">
        <v>43676</v>
      </c>
      <c r="F26" s="72">
        <v>15.85</v>
      </c>
      <c r="G26" s="59"/>
      <c r="H26" s="214"/>
      <c r="I26" s="59"/>
      <c r="J26" s="61">
        <f aca="true" t="shared" si="14" ref="J26:J43">F26-G26-H26-I26</f>
        <v>15.85</v>
      </c>
      <c r="L26" s="62">
        <f aca="true" t="shared" si="15" ref="L26:L47">F26</f>
        <v>15.85</v>
      </c>
      <c r="N26" s="180">
        <f t="shared" si="11"/>
        <v>17</v>
      </c>
      <c r="O26" s="99" t="s">
        <v>37</v>
      </c>
      <c r="P26" s="182" t="s">
        <v>39</v>
      </c>
      <c r="Q26" s="100" t="s">
        <v>39</v>
      </c>
      <c r="R26" s="101" t="s">
        <v>51</v>
      </c>
      <c r="S26" s="102" t="s">
        <v>56</v>
      </c>
      <c r="T26" s="103">
        <f aca="true" t="shared" si="16" ref="T26:T43">D26</f>
        <v>38020</v>
      </c>
      <c r="U26" s="104">
        <f aca="true" t="shared" si="17" ref="U26:U43">IF(E26=0,"0",E26)</f>
        <v>43676</v>
      </c>
      <c r="V26" s="105">
        <f aca="true" t="shared" si="18" ref="V26:V43">F26</f>
        <v>15.85</v>
      </c>
      <c r="W26" s="106">
        <f aca="true" t="shared" si="19" ref="W26:W43">V26-X26</f>
        <v>15.85</v>
      </c>
      <c r="X26" s="107">
        <f aca="true" t="shared" si="20" ref="X26:X43">I26</f>
        <v>0</v>
      </c>
      <c r="Y26" s="106">
        <f aca="true" t="shared" si="21" ref="Y26:Y43">G26+H26</f>
        <v>0</v>
      </c>
      <c r="Z26" s="108">
        <f aca="true" t="shared" si="22" ref="Z26:Z43">W26-Y26</f>
        <v>15.85</v>
      </c>
    </row>
    <row r="27" spans="1:26" s="33" customFormat="1" ht="12.75">
      <c r="A27" s="153">
        <f t="shared" si="12"/>
        <v>18</v>
      </c>
      <c r="B27" s="60" t="str">
        <f t="shared" si="13"/>
        <v>SPITAL JUDETEAN BAIA MARE</v>
      </c>
      <c r="C27" s="70"/>
      <c r="D27" s="70">
        <v>1803</v>
      </c>
      <c r="E27" s="71">
        <v>43676</v>
      </c>
      <c r="F27" s="72">
        <v>172.07</v>
      </c>
      <c r="G27" s="59"/>
      <c r="H27" s="214"/>
      <c r="I27" s="59"/>
      <c r="J27" s="61">
        <f t="shared" si="14"/>
        <v>172.07</v>
      </c>
      <c r="L27" s="62">
        <f t="shared" si="15"/>
        <v>172.07</v>
      </c>
      <c r="N27" s="180">
        <f t="shared" si="11"/>
        <v>18</v>
      </c>
      <c r="O27" s="99" t="s">
        <v>37</v>
      </c>
      <c r="P27" s="182" t="s">
        <v>39</v>
      </c>
      <c r="Q27" s="100" t="s">
        <v>39</v>
      </c>
      <c r="R27" s="101" t="s">
        <v>51</v>
      </c>
      <c r="S27" s="102" t="s">
        <v>56</v>
      </c>
      <c r="T27" s="103">
        <f t="shared" si="16"/>
        <v>1803</v>
      </c>
      <c r="U27" s="104">
        <f t="shared" si="17"/>
        <v>43676</v>
      </c>
      <c r="V27" s="105">
        <f t="shared" si="18"/>
        <v>172.07</v>
      </c>
      <c r="W27" s="106">
        <f t="shared" si="19"/>
        <v>172.07</v>
      </c>
      <c r="X27" s="107">
        <f t="shared" si="20"/>
        <v>0</v>
      </c>
      <c r="Y27" s="106">
        <f t="shared" si="21"/>
        <v>0</v>
      </c>
      <c r="Z27" s="108">
        <f t="shared" si="22"/>
        <v>172.07</v>
      </c>
    </row>
    <row r="28" spans="1:26" s="33" customFormat="1" ht="12.75">
      <c r="A28" s="153">
        <f t="shared" si="12"/>
        <v>19</v>
      </c>
      <c r="B28" s="60" t="str">
        <f t="shared" si="13"/>
        <v>SPITAL JUDETEAN BAIA MARE</v>
      </c>
      <c r="C28" s="70"/>
      <c r="D28" s="70">
        <v>319</v>
      </c>
      <c r="E28" s="71">
        <v>43676</v>
      </c>
      <c r="F28" s="72">
        <v>146.73</v>
      </c>
      <c r="G28" s="59"/>
      <c r="H28" s="214"/>
      <c r="I28" s="59"/>
      <c r="J28" s="61">
        <f t="shared" si="14"/>
        <v>146.73</v>
      </c>
      <c r="L28" s="62">
        <f t="shared" si="15"/>
        <v>146.73</v>
      </c>
      <c r="N28" s="180">
        <f t="shared" si="11"/>
        <v>19</v>
      </c>
      <c r="O28" s="99" t="s">
        <v>37</v>
      </c>
      <c r="P28" s="182" t="s">
        <v>39</v>
      </c>
      <c r="Q28" s="100" t="s">
        <v>39</v>
      </c>
      <c r="R28" s="101" t="s">
        <v>51</v>
      </c>
      <c r="S28" s="102" t="s">
        <v>56</v>
      </c>
      <c r="T28" s="103">
        <f t="shared" si="16"/>
        <v>319</v>
      </c>
      <c r="U28" s="104">
        <f t="shared" si="17"/>
        <v>43676</v>
      </c>
      <c r="V28" s="105">
        <f t="shared" si="18"/>
        <v>146.73</v>
      </c>
      <c r="W28" s="106">
        <f t="shared" si="19"/>
        <v>146.73</v>
      </c>
      <c r="X28" s="107">
        <f t="shared" si="20"/>
        <v>0</v>
      </c>
      <c r="Y28" s="106">
        <f t="shared" si="21"/>
        <v>0</v>
      </c>
      <c r="Z28" s="108">
        <f t="shared" si="22"/>
        <v>146.73</v>
      </c>
    </row>
    <row r="29" spans="1:26" s="33" customFormat="1" ht="12.75">
      <c r="A29" s="153">
        <f t="shared" si="12"/>
        <v>20</v>
      </c>
      <c r="B29" s="60" t="str">
        <f t="shared" si="13"/>
        <v>SPITAL JUDETEAN BAIA MARE</v>
      </c>
      <c r="C29" s="70" t="s">
        <v>82</v>
      </c>
      <c r="D29" s="70">
        <v>87</v>
      </c>
      <c r="E29" s="71">
        <v>43677</v>
      </c>
      <c r="F29" s="72">
        <v>59.04</v>
      </c>
      <c r="G29" s="59"/>
      <c r="H29" s="214"/>
      <c r="I29" s="59"/>
      <c r="J29" s="61">
        <f t="shared" si="14"/>
        <v>59.04</v>
      </c>
      <c r="L29" s="62">
        <f t="shared" si="15"/>
        <v>59.04</v>
      </c>
      <c r="N29" s="180">
        <f t="shared" si="11"/>
        <v>20</v>
      </c>
      <c r="O29" s="99" t="s">
        <v>37</v>
      </c>
      <c r="P29" s="182" t="s">
        <v>39</v>
      </c>
      <c r="Q29" s="100" t="s">
        <v>39</v>
      </c>
      <c r="R29" s="101" t="s">
        <v>51</v>
      </c>
      <c r="S29" s="102" t="s">
        <v>56</v>
      </c>
      <c r="T29" s="103">
        <f t="shared" si="16"/>
        <v>87</v>
      </c>
      <c r="U29" s="104">
        <f t="shared" si="17"/>
        <v>43677</v>
      </c>
      <c r="V29" s="105">
        <f t="shared" si="18"/>
        <v>59.04</v>
      </c>
      <c r="W29" s="106">
        <f t="shared" si="19"/>
        <v>59.04</v>
      </c>
      <c r="X29" s="107">
        <f t="shared" si="20"/>
        <v>0</v>
      </c>
      <c r="Y29" s="106">
        <f t="shared" si="21"/>
        <v>0</v>
      </c>
      <c r="Z29" s="108">
        <f t="shared" si="22"/>
        <v>59.04</v>
      </c>
    </row>
    <row r="30" spans="1:26" s="33" customFormat="1" ht="12.75">
      <c r="A30" s="153">
        <f t="shared" si="12"/>
        <v>21</v>
      </c>
      <c r="B30" s="60" t="str">
        <f t="shared" si="13"/>
        <v>SPITAL JUDETEAN BAIA MARE</v>
      </c>
      <c r="C30" s="70"/>
      <c r="D30" s="70">
        <v>118</v>
      </c>
      <c r="E30" s="71">
        <v>43663</v>
      </c>
      <c r="F30" s="72">
        <v>110.58</v>
      </c>
      <c r="G30" s="59"/>
      <c r="H30" s="214"/>
      <c r="I30" s="59"/>
      <c r="J30" s="61">
        <f t="shared" si="14"/>
        <v>110.58</v>
      </c>
      <c r="L30" s="62">
        <f t="shared" si="15"/>
        <v>110.58</v>
      </c>
      <c r="N30" s="180">
        <f t="shared" si="11"/>
        <v>21</v>
      </c>
      <c r="O30" s="99" t="s">
        <v>37</v>
      </c>
      <c r="P30" s="182" t="s">
        <v>39</v>
      </c>
      <c r="Q30" s="100" t="s">
        <v>39</v>
      </c>
      <c r="R30" s="101" t="s">
        <v>51</v>
      </c>
      <c r="S30" s="102" t="s">
        <v>56</v>
      </c>
      <c r="T30" s="103">
        <f t="shared" si="16"/>
        <v>118</v>
      </c>
      <c r="U30" s="104">
        <f t="shared" si="17"/>
        <v>43663</v>
      </c>
      <c r="V30" s="105">
        <f t="shared" si="18"/>
        <v>110.58</v>
      </c>
      <c r="W30" s="106">
        <f t="shared" si="19"/>
        <v>110.58</v>
      </c>
      <c r="X30" s="107">
        <f t="shared" si="20"/>
        <v>0</v>
      </c>
      <c r="Y30" s="106">
        <f t="shared" si="21"/>
        <v>0</v>
      </c>
      <c r="Z30" s="108">
        <f t="shared" si="22"/>
        <v>110.58</v>
      </c>
    </row>
    <row r="31" spans="1:26" s="33" customFormat="1" ht="12.75">
      <c r="A31" s="153">
        <f t="shared" si="12"/>
        <v>22</v>
      </c>
      <c r="B31" s="60" t="str">
        <f t="shared" si="13"/>
        <v>SPITAL JUDETEAN BAIA MARE</v>
      </c>
      <c r="C31" s="70"/>
      <c r="D31" s="70">
        <v>356</v>
      </c>
      <c r="E31" s="71">
        <v>43677</v>
      </c>
      <c r="F31" s="72">
        <v>80.05</v>
      </c>
      <c r="G31" s="59"/>
      <c r="H31" s="214"/>
      <c r="I31" s="59"/>
      <c r="J31" s="61">
        <f t="shared" si="14"/>
        <v>80.05</v>
      </c>
      <c r="L31" s="62">
        <f t="shared" si="15"/>
        <v>80.05</v>
      </c>
      <c r="N31" s="180">
        <f t="shared" si="11"/>
        <v>22</v>
      </c>
      <c r="O31" s="99" t="s">
        <v>37</v>
      </c>
      <c r="P31" s="182" t="s">
        <v>39</v>
      </c>
      <c r="Q31" s="100" t="s">
        <v>39</v>
      </c>
      <c r="R31" s="101" t="s">
        <v>51</v>
      </c>
      <c r="S31" s="102" t="s">
        <v>56</v>
      </c>
      <c r="T31" s="103">
        <f t="shared" si="16"/>
        <v>356</v>
      </c>
      <c r="U31" s="104">
        <f t="shared" si="17"/>
        <v>43677</v>
      </c>
      <c r="V31" s="105">
        <f t="shared" si="18"/>
        <v>80.05</v>
      </c>
      <c r="W31" s="106">
        <f t="shared" si="19"/>
        <v>80.05</v>
      </c>
      <c r="X31" s="107">
        <f t="shared" si="20"/>
        <v>0</v>
      </c>
      <c r="Y31" s="106">
        <f t="shared" si="21"/>
        <v>0</v>
      </c>
      <c r="Z31" s="108">
        <f t="shared" si="22"/>
        <v>80.05</v>
      </c>
    </row>
    <row r="32" spans="1:26" s="33" customFormat="1" ht="12.75">
      <c r="A32" s="153">
        <f t="shared" si="12"/>
        <v>23</v>
      </c>
      <c r="B32" s="60" t="str">
        <f t="shared" si="13"/>
        <v>SPITAL JUDETEAN BAIA MARE</v>
      </c>
      <c r="C32" s="70"/>
      <c r="D32" s="70">
        <v>619</v>
      </c>
      <c r="E32" s="71">
        <v>43678</v>
      </c>
      <c r="F32" s="72">
        <v>80.39</v>
      </c>
      <c r="G32" s="59"/>
      <c r="H32" s="214"/>
      <c r="I32" s="59"/>
      <c r="J32" s="61">
        <f t="shared" si="14"/>
        <v>80.39</v>
      </c>
      <c r="L32" s="62">
        <f t="shared" si="15"/>
        <v>80.39</v>
      </c>
      <c r="N32" s="180">
        <f t="shared" si="11"/>
        <v>23</v>
      </c>
      <c r="O32" s="99" t="s">
        <v>37</v>
      </c>
      <c r="P32" s="182" t="s">
        <v>39</v>
      </c>
      <c r="Q32" s="100" t="s">
        <v>39</v>
      </c>
      <c r="R32" s="101" t="s">
        <v>51</v>
      </c>
      <c r="S32" s="102" t="s">
        <v>56</v>
      </c>
      <c r="T32" s="103">
        <f t="shared" si="16"/>
        <v>619</v>
      </c>
      <c r="U32" s="104">
        <f t="shared" si="17"/>
        <v>43678</v>
      </c>
      <c r="V32" s="105">
        <f t="shared" si="18"/>
        <v>80.39</v>
      </c>
      <c r="W32" s="106">
        <f t="shared" si="19"/>
        <v>80.39</v>
      </c>
      <c r="X32" s="107">
        <f t="shared" si="20"/>
        <v>0</v>
      </c>
      <c r="Y32" s="106">
        <f t="shared" si="21"/>
        <v>0</v>
      </c>
      <c r="Z32" s="108">
        <f t="shared" si="22"/>
        <v>80.39</v>
      </c>
    </row>
    <row r="33" spans="1:26" s="33" customFormat="1" ht="12.75">
      <c r="A33" s="153">
        <f t="shared" si="12"/>
        <v>24</v>
      </c>
      <c r="B33" s="60" t="str">
        <f t="shared" si="13"/>
        <v>SPITAL JUDETEAN BAIA MARE</v>
      </c>
      <c r="C33" s="70"/>
      <c r="D33" s="70">
        <v>37</v>
      </c>
      <c r="E33" s="71">
        <v>43678</v>
      </c>
      <c r="F33" s="72">
        <v>27.43</v>
      </c>
      <c r="G33" s="59"/>
      <c r="H33" s="214"/>
      <c r="I33" s="59"/>
      <c r="J33" s="61">
        <f t="shared" si="14"/>
        <v>27.43</v>
      </c>
      <c r="L33" s="62">
        <f t="shared" si="15"/>
        <v>27.43</v>
      </c>
      <c r="N33" s="180">
        <f t="shared" si="11"/>
        <v>24</v>
      </c>
      <c r="O33" s="99" t="s">
        <v>37</v>
      </c>
      <c r="P33" s="182" t="s">
        <v>39</v>
      </c>
      <c r="Q33" s="100" t="s">
        <v>39</v>
      </c>
      <c r="R33" s="101" t="s">
        <v>51</v>
      </c>
      <c r="S33" s="102" t="s">
        <v>56</v>
      </c>
      <c r="T33" s="103">
        <f t="shared" si="16"/>
        <v>37</v>
      </c>
      <c r="U33" s="104">
        <f t="shared" si="17"/>
        <v>43678</v>
      </c>
      <c r="V33" s="105">
        <f t="shared" si="18"/>
        <v>27.43</v>
      </c>
      <c r="W33" s="106">
        <f t="shared" si="19"/>
        <v>27.43</v>
      </c>
      <c r="X33" s="107">
        <f t="shared" si="20"/>
        <v>0</v>
      </c>
      <c r="Y33" s="106">
        <f t="shared" si="21"/>
        <v>0</v>
      </c>
      <c r="Z33" s="108">
        <f t="shared" si="22"/>
        <v>27.43</v>
      </c>
    </row>
    <row r="34" spans="1:26" s="33" customFormat="1" ht="12.75">
      <c r="A34" s="153">
        <f t="shared" si="12"/>
        <v>25</v>
      </c>
      <c r="B34" s="60" t="str">
        <f t="shared" si="13"/>
        <v>SPITAL JUDETEAN BAIA MARE</v>
      </c>
      <c r="C34" s="70"/>
      <c r="D34" s="70">
        <v>367</v>
      </c>
      <c r="E34" s="71">
        <v>43678</v>
      </c>
      <c r="F34" s="72">
        <v>36.47</v>
      </c>
      <c r="G34" s="59"/>
      <c r="H34" s="214"/>
      <c r="I34" s="59"/>
      <c r="J34" s="61">
        <f t="shared" si="14"/>
        <v>36.47</v>
      </c>
      <c r="L34" s="62">
        <f t="shared" si="15"/>
        <v>36.47</v>
      </c>
      <c r="N34" s="180">
        <f t="shared" si="11"/>
        <v>25</v>
      </c>
      <c r="O34" s="99" t="s">
        <v>37</v>
      </c>
      <c r="P34" s="182" t="s">
        <v>39</v>
      </c>
      <c r="Q34" s="100" t="s">
        <v>39</v>
      </c>
      <c r="R34" s="101" t="s">
        <v>51</v>
      </c>
      <c r="S34" s="102" t="s">
        <v>56</v>
      </c>
      <c r="T34" s="103">
        <f t="shared" si="16"/>
        <v>367</v>
      </c>
      <c r="U34" s="104">
        <f t="shared" si="17"/>
        <v>43678</v>
      </c>
      <c r="V34" s="105">
        <f t="shared" si="18"/>
        <v>36.47</v>
      </c>
      <c r="W34" s="106">
        <f t="shared" si="19"/>
        <v>36.47</v>
      </c>
      <c r="X34" s="107">
        <f t="shared" si="20"/>
        <v>0</v>
      </c>
      <c r="Y34" s="106">
        <f t="shared" si="21"/>
        <v>0</v>
      </c>
      <c r="Z34" s="108">
        <f t="shared" si="22"/>
        <v>36.47</v>
      </c>
    </row>
    <row r="35" spans="1:26" s="33" customFormat="1" ht="12.75">
      <c r="A35" s="153">
        <f t="shared" si="12"/>
        <v>26</v>
      </c>
      <c r="B35" s="60" t="str">
        <f t="shared" si="13"/>
        <v>SPITAL JUDETEAN BAIA MARE</v>
      </c>
      <c r="C35" s="70"/>
      <c r="D35" s="70">
        <v>287</v>
      </c>
      <c r="E35" s="71">
        <v>43679</v>
      </c>
      <c r="F35" s="72">
        <v>29.78</v>
      </c>
      <c r="G35" s="59"/>
      <c r="H35" s="214"/>
      <c r="I35" s="59"/>
      <c r="J35" s="61">
        <f t="shared" si="14"/>
        <v>29.78</v>
      </c>
      <c r="L35" s="62">
        <f t="shared" si="15"/>
        <v>29.78</v>
      </c>
      <c r="N35" s="180">
        <f t="shared" si="11"/>
        <v>26</v>
      </c>
      <c r="O35" s="99" t="s">
        <v>37</v>
      </c>
      <c r="P35" s="182" t="s">
        <v>39</v>
      </c>
      <c r="Q35" s="100" t="s">
        <v>39</v>
      </c>
      <c r="R35" s="101" t="s">
        <v>51</v>
      </c>
      <c r="S35" s="102" t="s">
        <v>56</v>
      </c>
      <c r="T35" s="103">
        <f t="shared" si="16"/>
        <v>287</v>
      </c>
      <c r="U35" s="104">
        <f t="shared" si="17"/>
        <v>43679</v>
      </c>
      <c r="V35" s="105">
        <f t="shared" si="18"/>
        <v>29.78</v>
      </c>
      <c r="W35" s="106">
        <f t="shared" si="19"/>
        <v>29.78</v>
      </c>
      <c r="X35" s="107">
        <f t="shared" si="20"/>
        <v>0</v>
      </c>
      <c r="Y35" s="106">
        <f t="shared" si="21"/>
        <v>0</v>
      </c>
      <c r="Z35" s="108">
        <f t="shared" si="22"/>
        <v>29.78</v>
      </c>
    </row>
    <row r="36" spans="1:26" s="33" customFormat="1" ht="12.75">
      <c r="A36" s="153">
        <f t="shared" si="12"/>
        <v>27</v>
      </c>
      <c r="B36" s="60" t="str">
        <f t="shared" si="13"/>
        <v>SPITAL JUDETEAN BAIA MARE</v>
      </c>
      <c r="C36" s="70"/>
      <c r="D36" s="70">
        <v>286</v>
      </c>
      <c r="E36" s="71">
        <v>43679</v>
      </c>
      <c r="F36" s="72">
        <v>93.64</v>
      </c>
      <c r="G36" s="59"/>
      <c r="H36" s="214"/>
      <c r="I36" s="59"/>
      <c r="J36" s="61">
        <f t="shared" si="14"/>
        <v>93.64</v>
      </c>
      <c r="L36" s="62">
        <f t="shared" si="15"/>
        <v>93.64</v>
      </c>
      <c r="N36" s="180">
        <f t="shared" si="11"/>
        <v>27</v>
      </c>
      <c r="O36" s="99" t="s">
        <v>37</v>
      </c>
      <c r="P36" s="182" t="s">
        <v>39</v>
      </c>
      <c r="Q36" s="100" t="s">
        <v>39</v>
      </c>
      <c r="R36" s="101" t="s">
        <v>51</v>
      </c>
      <c r="S36" s="102" t="s">
        <v>56</v>
      </c>
      <c r="T36" s="103">
        <f t="shared" si="16"/>
        <v>286</v>
      </c>
      <c r="U36" s="104">
        <f t="shared" si="17"/>
        <v>43679</v>
      </c>
      <c r="V36" s="105">
        <f t="shared" si="18"/>
        <v>93.64</v>
      </c>
      <c r="W36" s="106">
        <f t="shared" si="19"/>
        <v>93.64</v>
      </c>
      <c r="X36" s="107">
        <f t="shared" si="20"/>
        <v>0</v>
      </c>
      <c r="Y36" s="106">
        <f t="shared" si="21"/>
        <v>0</v>
      </c>
      <c r="Z36" s="108">
        <f t="shared" si="22"/>
        <v>93.64</v>
      </c>
    </row>
    <row r="37" spans="1:26" s="33" customFormat="1" ht="12.75">
      <c r="A37" s="153">
        <f t="shared" si="12"/>
        <v>28</v>
      </c>
      <c r="B37" s="60" t="str">
        <f t="shared" si="13"/>
        <v>SPITAL JUDETEAN BAIA MARE</v>
      </c>
      <c r="C37" s="70"/>
      <c r="D37" s="70">
        <v>38021</v>
      </c>
      <c r="E37" s="71">
        <v>43679</v>
      </c>
      <c r="F37" s="72">
        <v>57.98</v>
      </c>
      <c r="G37" s="59"/>
      <c r="H37" s="214"/>
      <c r="I37" s="59"/>
      <c r="J37" s="61">
        <f t="shared" si="14"/>
        <v>57.98</v>
      </c>
      <c r="L37" s="62">
        <f t="shared" si="15"/>
        <v>57.98</v>
      </c>
      <c r="N37" s="180">
        <f t="shared" si="11"/>
        <v>28</v>
      </c>
      <c r="O37" s="99" t="s">
        <v>37</v>
      </c>
      <c r="P37" s="182" t="s">
        <v>39</v>
      </c>
      <c r="Q37" s="100" t="s">
        <v>39</v>
      </c>
      <c r="R37" s="101" t="s">
        <v>51</v>
      </c>
      <c r="S37" s="102" t="s">
        <v>56</v>
      </c>
      <c r="T37" s="103">
        <f t="shared" si="16"/>
        <v>38021</v>
      </c>
      <c r="U37" s="104">
        <f t="shared" si="17"/>
        <v>43679</v>
      </c>
      <c r="V37" s="105">
        <f t="shared" si="18"/>
        <v>57.98</v>
      </c>
      <c r="W37" s="106">
        <f t="shared" si="19"/>
        <v>57.98</v>
      </c>
      <c r="X37" s="107">
        <f t="shared" si="20"/>
        <v>0</v>
      </c>
      <c r="Y37" s="106">
        <f t="shared" si="21"/>
        <v>0</v>
      </c>
      <c r="Z37" s="108">
        <f t="shared" si="22"/>
        <v>57.98</v>
      </c>
    </row>
    <row r="38" spans="1:26" s="33" customFormat="1" ht="12.75">
      <c r="A38" s="153">
        <f t="shared" si="12"/>
        <v>29</v>
      </c>
      <c r="B38" s="60" t="str">
        <f t="shared" si="13"/>
        <v>SPITAL JUDETEAN BAIA MARE</v>
      </c>
      <c r="C38" s="70"/>
      <c r="D38" s="70">
        <v>311283</v>
      </c>
      <c r="E38" s="71">
        <v>43679</v>
      </c>
      <c r="F38" s="72">
        <v>70.24</v>
      </c>
      <c r="G38" s="59"/>
      <c r="H38" s="214"/>
      <c r="I38" s="59"/>
      <c r="J38" s="61">
        <f t="shared" si="14"/>
        <v>70.24</v>
      </c>
      <c r="L38" s="62">
        <f t="shared" si="15"/>
        <v>70.24</v>
      </c>
      <c r="N38" s="180">
        <f t="shared" si="11"/>
        <v>29</v>
      </c>
      <c r="O38" s="99" t="s">
        <v>37</v>
      </c>
      <c r="P38" s="182" t="s">
        <v>39</v>
      </c>
      <c r="Q38" s="100" t="s">
        <v>39</v>
      </c>
      <c r="R38" s="101" t="s">
        <v>51</v>
      </c>
      <c r="S38" s="102" t="s">
        <v>56</v>
      </c>
      <c r="T38" s="103">
        <f t="shared" si="16"/>
        <v>311283</v>
      </c>
      <c r="U38" s="104">
        <f t="shared" si="17"/>
        <v>43679</v>
      </c>
      <c r="V38" s="105">
        <f t="shared" si="18"/>
        <v>70.24</v>
      </c>
      <c r="W38" s="106">
        <f t="shared" si="19"/>
        <v>70.24</v>
      </c>
      <c r="X38" s="107">
        <f t="shared" si="20"/>
        <v>0</v>
      </c>
      <c r="Y38" s="106">
        <f t="shared" si="21"/>
        <v>0</v>
      </c>
      <c r="Z38" s="108">
        <f t="shared" si="22"/>
        <v>70.24</v>
      </c>
    </row>
    <row r="39" spans="1:26" s="33" customFormat="1" ht="12.75">
      <c r="A39" s="153">
        <f t="shared" si="12"/>
        <v>30</v>
      </c>
      <c r="B39" s="60" t="str">
        <f t="shared" si="13"/>
        <v>SPITAL JUDETEAN BAIA MARE</v>
      </c>
      <c r="C39" s="70"/>
      <c r="D39" s="70">
        <v>369</v>
      </c>
      <c r="E39" s="71">
        <v>43679</v>
      </c>
      <c r="F39" s="72">
        <v>107.78</v>
      </c>
      <c r="G39" s="59"/>
      <c r="H39" s="214"/>
      <c r="I39" s="59"/>
      <c r="J39" s="61">
        <f t="shared" si="14"/>
        <v>107.78</v>
      </c>
      <c r="L39" s="62">
        <f t="shared" si="15"/>
        <v>107.78</v>
      </c>
      <c r="N39" s="180">
        <f t="shared" si="11"/>
        <v>30</v>
      </c>
      <c r="O39" s="99" t="s">
        <v>37</v>
      </c>
      <c r="P39" s="182" t="s">
        <v>39</v>
      </c>
      <c r="Q39" s="100" t="s">
        <v>39</v>
      </c>
      <c r="R39" s="101" t="s">
        <v>51</v>
      </c>
      <c r="S39" s="102" t="s">
        <v>56</v>
      </c>
      <c r="T39" s="103">
        <f t="shared" si="16"/>
        <v>369</v>
      </c>
      <c r="U39" s="104">
        <f t="shared" si="17"/>
        <v>43679</v>
      </c>
      <c r="V39" s="105">
        <f t="shared" si="18"/>
        <v>107.78</v>
      </c>
      <c r="W39" s="106">
        <f t="shared" si="19"/>
        <v>107.78</v>
      </c>
      <c r="X39" s="107">
        <f t="shared" si="20"/>
        <v>0</v>
      </c>
      <c r="Y39" s="106">
        <f t="shared" si="21"/>
        <v>0</v>
      </c>
      <c r="Z39" s="108">
        <f t="shared" si="22"/>
        <v>107.78</v>
      </c>
    </row>
    <row r="40" spans="1:26" s="33" customFormat="1" ht="12.75">
      <c r="A40" s="153">
        <f t="shared" si="12"/>
        <v>31</v>
      </c>
      <c r="B40" s="60" t="str">
        <f t="shared" si="13"/>
        <v>SPITAL JUDETEAN BAIA MARE</v>
      </c>
      <c r="C40" s="70"/>
      <c r="D40" s="70">
        <v>701490031</v>
      </c>
      <c r="E40" s="71">
        <v>43679</v>
      </c>
      <c r="F40" s="72">
        <v>120.03</v>
      </c>
      <c r="G40" s="59"/>
      <c r="H40" s="214"/>
      <c r="I40" s="59"/>
      <c r="J40" s="61">
        <f t="shared" si="14"/>
        <v>120.03</v>
      </c>
      <c r="L40" s="62">
        <f t="shared" si="15"/>
        <v>120.03</v>
      </c>
      <c r="N40" s="180">
        <f t="shared" si="11"/>
        <v>31</v>
      </c>
      <c r="O40" s="99" t="s">
        <v>37</v>
      </c>
      <c r="P40" s="182" t="s">
        <v>39</v>
      </c>
      <c r="Q40" s="100" t="s">
        <v>39</v>
      </c>
      <c r="R40" s="101" t="s">
        <v>51</v>
      </c>
      <c r="S40" s="102" t="s">
        <v>56</v>
      </c>
      <c r="T40" s="103">
        <f t="shared" si="16"/>
        <v>701490031</v>
      </c>
      <c r="U40" s="104">
        <f t="shared" si="17"/>
        <v>43679</v>
      </c>
      <c r="V40" s="105">
        <f t="shared" si="18"/>
        <v>120.03</v>
      </c>
      <c r="W40" s="106">
        <f t="shared" si="19"/>
        <v>120.03</v>
      </c>
      <c r="X40" s="107">
        <f t="shared" si="20"/>
        <v>0</v>
      </c>
      <c r="Y40" s="106">
        <f t="shared" si="21"/>
        <v>0</v>
      </c>
      <c r="Z40" s="108">
        <f t="shared" si="22"/>
        <v>120.03</v>
      </c>
    </row>
    <row r="41" spans="1:26" s="33" customFormat="1" ht="12.75">
      <c r="A41" s="153">
        <f t="shared" si="12"/>
        <v>32</v>
      </c>
      <c r="B41" s="60" t="str">
        <f t="shared" si="13"/>
        <v>SPITAL JUDETEAN BAIA MARE</v>
      </c>
      <c r="C41" s="70"/>
      <c r="D41" s="70">
        <v>285</v>
      </c>
      <c r="E41" s="71">
        <v>43679</v>
      </c>
      <c r="F41" s="72">
        <v>76.35</v>
      </c>
      <c r="G41" s="59"/>
      <c r="H41" s="214"/>
      <c r="I41" s="59"/>
      <c r="J41" s="61">
        <f t="shared" si="14"/>
        <v>76.35</v>
      </c>
      <c r="L41" s="62">
        <f t="shared" si="15"/>
        <v>76.35</v>
      </c>
      <c r="N41" s="180">
        <f t="shared" si="11"/>
        <v>32</v>
      </c>
      <c r="O41" s="99" t="s">
        <v>37</v>
      </c>
      <c r="P41" s="182" t="s">
        <v>39</v>
      </c>
      <c r="Q41" s="100" t="s">
        <v>39</v>
      </c>
      <c r="R41" s="101" t="s">
        <v>51</v>
      </c>
      <c r="S41" s="102" t="s">
        <v>56</v>
      </c>
      <c r="T41" s="103">
        <f t="shared" si="16"/>
        <v>285</v>
      </c>
      <c r="U41" s="104">
        <f t="shared" si="17"/>
        <v>43679</v>
      </c>
      <c r="V41" s="105">
        <f t="shared" si="18"/>
        <v>76.35</v>
      </c>
      <c r="W41" s="106">
        <f t="shared" si="19"/>
        <v>76.35</v>
      </c>
      <c r="X41" s="107">
        <f t="shared" si="20"/>
        <v>0</v>
      </c>
      <c r="Y41" s="106">
        <f t="shared" si="21"/>
        <v>0</v>
      </c>
      <c r="Z41" s="108">
        <f t="shared" si="22"/>
        <v>76.35</v>
      </c>
    </row>
    <row r="42" spans="1:26" s="33" customFormat="1" ht="12.75">
      <c r="A42" s="153">
        <f t="shared" si="12"/>
        <v>33</v>
      </c>
      <c r="B42" s="60" t="str">
        <f t="shared" si="13"/>
        <v>SPITAL JUDETEAN BAIA MARE</v>
      </c>
      <c r="C42" s="70"/>
      <c r="D42" s="70">
        <v>32</v>
      </c>
      <c r="E42" s="71">
        <v>43680</v>
      </c>
      <c r="F42" s="222">
        <v>154.54</v>
      </c>
      <c r="G42" s="59"/>
      <c r="H42" s="214"/>
      <c r="I42" s="59"/>
      <c r="J42" s="61">
        <f t="shared" si="14"/>
        <v>154.54</v>
      </c>
      <c r="L42" s="62">
        <f t="shared" si="15"/>
        <v>154.54</v>
      </c>
      <c r="N42" s="180">
        <f t="shared" si="11"/>
        <v>33</v>
      </c>
      <c r="O42" s="99" t="s">
        <v>37</v>
      </c>
      <c r="P42" s="182" t="s">
        <v>39</v>
      </c>
      <c r="Q42" s="100" t="s">
        <v>39</v>
      </c>
      <c r="R42" s="101" t="s">
        <v>51</v>
      </c>
      <c r="S42" s="102" t="s">
        <v>56</v>
      </c>
      <c r="T42" s="103">
        <f t="shared" si="16"/>
        <v>32</v>
      </c>
      <c r="U42" s="104">
        <f t="shared" si="17"/>
        <v>43680</v>
      </c>
      <c r="V42" s="105">
        <f t="shared" si="18"/>
        <v>154.54</v>
      </c>
      <c r="W42" s="106">
        <f t="shared" si="19"/>
        <v>154.54</v>
      </c>
      <c r="X42" s="107">
        <f t="shared" si="20"/>
        <v>0</v>
      </c>
      <c r="Y42" s="106">
        <f t="shared" si="21"/>
        <v>0</v>
      </c>
      <c r="Z42" s="108">
        <f t="shared" si="22"/>
        <v>154.54</v>
      </c>
    </row>
    <row r="43" spans="1:26" s="33" customFormat="1" ht="12.75">
      <c r="A43" s="153">
        <f t="shared" si="12"/>
        <v>34</v>
      </c>
      <c r="B43" s="60" t="str">
        <f t="shared" si="13"/>
        <v>SPITAL JUDETEAN BAIA MARE</v>
      </c>
      <c r="C43" s="70"/>
      <c r="D43" s="70">
        <v>372</v>
      </c>
      <c r="E43" s="71">
        <v>43683</v>
      </c>
      <c r="F43" s="72">
        <v>132.23</v>
      </c>
      <c r="G43" s="59"/>
      <c r="H43" s="214"/>
      <c r="I43" s="59"/>
      <c r="J43" s="61">
        <f t="shared" si="14"/>
        <v>132.23</v>
      </c>
      <c r="L43" s="62">
        <f t="shared" si="15"/>
        <v>132.23</v>
      </c>
      <c r="N43" s="180">
        <f t="shared" si="11"/>
        <v>34</v>
      </c>
      <c r="O43" s="99" t="s">
        <v>37</v>
      </c>
      <c r="P43" s="182" t="s">
        <v>39</v>
      </c>
      <c r="Q43" s="100" t="s">
        <v>39</v>
      </c>
      <c r="R43" s="101" t="s">
        <v>51</v>
      </c>
      <c r="S43" s="102" t="s">
        <v>56</v>
      </c>
      <c r="T43" s="103">
        <f t="shared" si="16"/>
        <v>372</v>
      </c>
      <c r="U43" s="104">
        <f t="shared" si="17"/>
        <v>43683</v>
      </c>
      <c r="V43" s="105">
        <f t="shared" si="18"/>
        <v>132.23</v>
      </c>
      <c r="W43" s="106">
        <f t="shared" si="19"/>
        <v>132.23</v>
      </c>
      <c r="X43" s="107">
        <f t="shared" si="20"/>
        <v>0</v>
      </c>
      <c r="Y43" s="106">
        <f t="shared" si="21"/>
        <v>0</v>
      </c>
      <c r="Z43" s="108">
        <f t="shared" si="22"/>
        <v>132.23</v>
      </c>
    </row>
    <row r="44" spans="1:26" s="33" customFormat="1" ht="12.75">
      <c r="A44" s="153">
        <f t="shared" si="12"/>
        <v>35</v>
      </c>
      <c r="B44" s="60" t="str">
        <f t="shared" si="13"/>
        <v>SPITAL JUDETEAN BAIA MARE</v>
      </c>
      <c r="C44" s="70"/>
      <c r="D44" s="70">
        <v>38022</v>
      </c>
      <c r="E44" s="71">
        <v>43683</v>
      </c>
      <c r="F44" s="72">
        <v>81.7</v>
      </c>
      <c r="G44" s="59"/>
      <c r="H44" s="214"/>
      <c r="I44" s="59"/>
      <c r="J44" s="61">
        <f aca="true" t="shared" si="23" ref="J44:J55">F44-G44-H44-I44</f>
        <v>81.7</v>
      </c>
      <c r="L44" s="62">
        <f t="shared" si="15"/>
        <v>81.7</v>
      </c>
      <c r="N44" s="180">
        <f t="shared" si="11"/>
        <v>35</v>
      </c>
      <c r="O44" s="99" t="s">
        <v>37</v>
      </c>
      <c r="P44" s="182" t="s">
        <v>39</v>
      </c>
      <c r="Q44" s="100" t="s">
        <v>39</v>
      </c>
      <c r="R44" s="101" t="s">
        <v>51</v>
      </c>
      <c r="S44" s="102" t="s">
        <v>56</v>
      </c>
      <c r="T44" s="103">
        <f aca="true" t="shared" si="24" ref="T44:T55">D44</f>
        <v>38022</v>
      </c>
      <c r="U44" s="104">
        <f aca="true" t="shared" si="25" ref="U44:U55">IF(E44=0,"0",E44)</f>
        <v>43683</v>
      </c>
      <c r="V44" s="105">
        <f aca="true" t="shared" si="26" ref="V44:V55">F44</f>
        <v>81.7</v>
      </c>
      <c r="W44" s="106">
        <f aca="true" t="shared" si="27" ref="W44:W55">V44-X44</f>
        <v>81.7</v>
      </c>
      <c r="X44" s="107">
        <f aca="true" t="shared" si="28" ref="X44:X55">I44</f>
        <v>0</v>
      </c>
      <c r="Y44" s="106">
        <f aca="true" t="shared" si="29" ref="Y44:Y55">G44+H44</f>
        <v>0</v>
      </c>
      <c r="Z44" s="108">
        <f aca="true" t="shared" si="30" ref="Z44:Z55">W44-Y44</f>
        <v>81.7</v>
      </c>
    </row>
    <row r="45" spans="1:26" s="33" customFormat="1" ht="12.75">
      <c r="A45" s="153">
        <f t="shared" si="12"/>
        <v>36</v>
      </c>
      <c r="B45" s="60" t="str">
        <f t="shared" si="13"/>
        <v>SPITAL JUDETEAN BAIA MARE</v>
      </c>
      <c r="C45" s="70"/>
      <c r="D45" s="70">
        <v>132</v>
      </c>
      <c r="E45" s="71">
        <v>43683</v>
      </c>
      <c r="F45" s="72">
        <v>295.06</v>
      </c>
      <c r="G45" s="59"/>
      <c r="H45" s="214"/>
      <c r="I45" s="59"/>
      <c r="J45" s="61">
        <f t="shared" si="23"/>
        <v>295.06</v>
      </c>
      <c r="L45" s="62">
        <f t="shared" si="15"/>
        <v>295.06</v>
      </c>
      <c r="N45" s="180">
        <f t="shared" si="11"/>
        <v>36</v>
      </c>
      <c r="O45" s="99" t="s">
        <v>37</v>
      </c>
      <c r="P45" s="182" t="s">
        <v>39</v>
      </c>
      <c r="Q45" s="100" t="s">
        <v>39</v>
      </c>
      <c r="R45" s="101" t="s">
        <v>51</v>
      </c>
      <c r="S45" s="102" t="s">
        <v>56</v>
      </c>
      <c r="T45" s="103">
        <f t="shared" si="24"/>
        <v>132</v>
      </c>
      <c r="U45" s="104">
        <f t="shared" si="25"/>
        <v>43683</v>
      </c>
      <c r="V45" s="105">
        <f t="shared" si="26"/>
        <v>295.06</v>
      </c>
      <c r="W45" s="106">
        <f t="shared" si="27"/>
        <v>295.06</v>
      </c>
      <c r="X45" s="107">
        <f t="shared" si="28"/>
        <v>0</v>
      </c>
      <c r="Y45" s="106">
        <f t="shared" si="29"/>
        <v>0</v>
      </c>
      <c r="Z45" s="108">
        <f t="shared" si="30"/>
        <v>295.06</v>
      </c>
    </row>
    <row r="46" spans="1:26" s="33" customFormat="1" ht="12.75">
      <c r="A46" s="153">
        <f>N46</f>
        <v>37</v>
      </c>
      <c r="B46" s="60" t="str">
        <f>O46</f>
        <v>SPITAL JUDETEAN BAIA MARE</v>
      </c>
      <c r="C46" s="70"/>
      <c r="D46" s="70">
        <v>352</v>
      </c>
      <c r="E46" s="71">
        <v>43684</v>
      </c>
      <c r="F46" s="72">
        <v>134.09</v>
      </c>
      <c r="G46" s="59"/>
      <c r="H46" s="214"/>
      <c r="I46" s="59"/>
      <c r="J46" s="61">
        <f t="shared" si="23"/>
        <v>134.09</v>
      </c>
      <c r="L46" s="62">
        <f>F46</f>
        <v>134.09</v>
      </c>
      <c r="N46" s="180">
        <f t="shared" si="11"/>
        <v>37</v>
      </c>
      <c r="O46" s="99" t="s">
        <v>37</v>
      </c>
      <c r="P46" s="182" t="s">
        <v>39</v>
      </c>
      <c r="Q46" s="100" t="s">
        <v>39</v>
      </c>
      <c r="R46" s="101" t="s">
        <v>51</v>
      </c>
      <c r="S46" s="102" t="s">
        <v>56</v>
      </c>
      <c r="T46" s="103">
        <f t="shared" si="24"/>
        <v>352</v>
      </c>
      <c r="U46" s="104">
        <f t="shared" si="25"/>
        <v>43684</v>
      </c>
      <c r="V46" s="105">
        <f t="shared" si="26"/>
        <v>134.09</v>
      </c>
      <c r="W46" s="106">
        <f t="shared" si="27"/>
        <v>134.09</v>
      </c>
      <c r="X46" s="107">
        <f t="shared" si="28"/>
        <v>0</v>
      </c>
      <c r="Y46" s="106">
        <f t="shared" si="29"/>
        <v>0</v>
      </c>
      <c r="Z46" s="108">
        <f t="shared" si="30"/>
        <v>134.09</v>
      </c>
    </row>
    <row r="47" spans="1:26" s="33" customFormat="1" ht="12.75">
      <c r="A47" s="153">
        <f t="shared" si="12"/>
        <v>38</v>
      </c>
      <c r="B47" s="60" t="str">
        <f t="shared" si="13"/>
        <v>SPITAL JUDETEAN BAIA MARE</v>
      </c>
      <c r="C47" s="70"/>
      <c r="D47" s="70">
        <v>1179</v>
      </c>
      <c r="E47" s="71">
        <v>43685</v>
      </c>
      <c r="F47" s="72">
        <v>300.33</v>
      </c>
      <c r="G47" s="59"/>
      <c r="H47" s="214"/>
      <c r="I47" s="59"/>
      <c r="J47" s="61">
        <f t="shared" si="23"/>
        <v>300.33</v>
      </c>
      <c r="L47" s="62">
        <f t="shared" si="15"/>
        <v>300.33</v>
      </c>
      <c r="N47" s="180">
        <f t="shared" si="11"/>
        <v>38</v>
      </c>
      <c r="O47" s="99" t="s">
        <v>37</v>
      </c>
      <c r="P47" s="182" t="s">
        <v>39</v>
      </c>
      <c r="Q47" s="100" t="s">
        <v>39</v>
      </c>
      <c r="R47" s="101" t="s">
        <v>51</v>
      </c>
      <c r="S47" s="102" t="s">
        <v>56</v>
      </c>
      <c r="T47" s="103">
        <f t="shared" si="24"/>
        <v>1179</v>
      </c>
      <c r="U47" s="104">
        <f t="shared" si="25"/>
        <v>43685</v>
      </c>
      <c r="V47" s="105">
        <f t="shared" si="26"/>
        <v>300.33</v>
      </c>
      <c r="W47" s="106">
        <f t="shared" si="27"/>
        <v>300.33</v>
      </c>
      <c r="X47" s="107">
        <f t="shared" si="28"/>
        <v>0</v>
      </c>
      <c r="Y47" s="106">
        <f t="shared" si="29"/>
        <v>0</v>
      </c>
      <c r="Z47" s="108">
        <f t="shared" si="30"/>
        <v>300.33</v>
      </c>
    </row>
    <row r="48" spans="1:26" s="33" customFormat="1" ht="12.75">
      <c r="A48" s="153">
        <f aca="true" t="shared" si="31" ref="A48:B54">N48</f>
        <v>39</v>
      </c>
      <c r="B48" s="60" t="str">
        <f t="shared" si="31"/>
        <v>SPITAL JUDETEAN BAIA MARE</v>
      </c>
      <c r="C48" s="70"/>
      <c r="D48" s="70">
        <v>353</v>
      </c>
      <c r="E48" s="71">
        <v>43685</v>
      </c>
      <c r="F48" s="72">
        <v>146.12</v>
      </c>
      <c r="G48" s="59"/>
      <c r="H48" s="214"/>
      <c r="I48" s="59"/>
      <c r="J48" s="61">
        <f t="shared" si="23"/>
        <v>146.12</v>
      </c>
      <c r="L48" s="62">
        <f aca="true" t="shared" si="32" ref="L48:L55">F48</f>
        <v>146.12</v>
      </c>
      <c r="N48" s="180">
        <f t="shared" si="11"/>
        <v>39</v>
      </c>
      <c r="O48" s="99" t="s">
        <v>37</v>
      </c>
      <c r="P48" s="182" t="s">
        <v>39</v>
      </c>
      <c r="Q48" s="100" t="s">
        <v>39</v>
      </c>
      <c r="R48" s="101" t="s">
        <v>51</v>
      </c>
      <c r="S48" s="102" t="s">
        <v>56</v>
      </c>
      <c r="T48" s="103">
        <f t="shared" si="24"/>
        <v>353</v>
      </c>
      <c r="U48" s="104">
        <f t="shared" si="25"/>
        <v>43685</v>
      </c>
      <c r="V48" s="105">
        <f t="shared" si="26"/>
        <v>146.12</v>
      </c>
      <c r="W48" s="106">
        <f t="shared" si="27"/>
        <v>146.12</v>
      </c>
      <c r="X48" s="107">
        <f t="shared" si="28"/>
        <v>0</v>
      </c>
      <c r="Y48" s="106">
        <f t="shared" si="29"/>
        <v>0</v>
      </c>
      <c r="Z48" s="108">
        <f t="shared" si="30"/>
        <v>146.12</v>
      </c>
    </row>
    <row r="49" spans="1:26" s="33" customFormat="1" ht="12.75">
      <c r="A49" s="153">
        <f t="shared" si="31"/>
        <v>40</v>
      </c>
      <c r="B49" s="60" t="str">
        <f t="shared" si="31"/>
        <v>SPITAL JUDETEAN BAIA MARE</v>
      </c>
      <c r="C49" s="70"/>
      <c r="D49" s="70">
        <v>314</v>
      </c>
      <c r="E49" s="71">
        <v>43686</v>
      </c>
      <c r="F49" s="72">
        <v>91.28</v>
      </c>
      <c r="G49" s="59"/>
      <c r="H49" s="214"/>
      <c r="I49" s="59"/>
      <c r="J49" s="61">
        <f t="shared" si="23"/>
        <v>91.28</v>
      </c>
      <c r="L49" s="62">
        <f t="shared" si="32"/>
        <v>91.28</v>
      </c>
      <c r="N49" s="180">
        <f t="shared" si="11"/>
        <v>40</v>
      </c>
      <c r="O49" s="99" t="s">
        <v>37</v>
      </c>
      <c r="P49" s="182" t="s">
        <v>39</v>
      </c>
      <c r="Q49" s="100" t="s">
        <v>39</v>
      </c>
      <c r="R49" s="101" t="s">
        <v>51</v>
      </c>
      <c r="S49" s="102" t="s">
        <v>56</v>
      </c>
      <c r="T49" s="103">
        <f t="shared" si="24"/>
        <v>314</v>
      </c>
      <c r="U49" s="104">
        <f t="shared" si="25"/>
        <v>43686</v>
      </c>
      <c r="V49" s="105">
        <f t="shared" si="26"/>
        <v>91.28</v>
      </c>
      <c r="W49" s="106">
        <f t="shared" si="27"/>
        <v>91.28</v>
      </c>
      <c r="X49" s="107">
        <f t="shared" si="28"/>
        <v>0</v>
      </c>
      <c r="Y49" s="106">
        <f t="shared" si="29"/>
        <v>0</v>
      </c>
      <c r="Z49" s="108">
        <f t="shared" si="30"/>
        <v>91.28</v>
      </c>
    </row>
    <row r="50" spans="1:26" s="33" customFormat="1" ht="12.75">
      <c r="A50" s="153">
        <f t="shared" si="31"/>
        <v>41</v>
      </c>
      <c r="B50" s="60" t="str">
        <f t="shared" si="31"/>
        <v>SPITAL JUDETEAN BAIA MARE</v>
      </c>
      <c r="C50" s="70"/>
      <c r="D50" s="70">
        <v>375</v>
      </c>
      <c r="E50" s="71">
        <v>43686</v>
      </c>
      <c r="F50" s="72">
        <v>19.67</v>
      </c>
      <c r="G50" s="59"/>
      <c r="H50" s="214"/>
      <c r="I50" s="59"/>
      <c r="J50" s="61">
        <f t="shared" si="23"/>
        <v>19.67</v>
      </c>
      <c r="L50" s="62">
        <f t="shared" si="32"/>
        <v>19.67</v>
      </c>
      <c r="N50" s="180">
        <f t="shared" si="11"/>
        <v>41</v>
      </c>
      <c r="O50" s="99" t="s">
        <v>37</v>
      </c>
      <c r="P50" s="182" t="s">
        <v>39</v>
      </c>
      <c r="Q50" s="100" t="s">
        <v>39</v>
      </c>
      <c r="R50" s="101" t="s">
        <v>51</v>
      </c>
      <c r="S50" s="102" t="s">
        <v>56</v>
      </c>
      <c r="T50" s="103">
        <f t="shared" si="24"/>
        <v>375</v>
      </c>
      <c r="U50" s="104">
        <f t="shared" si="25"/>
        <v>43686</v>
      </c>
      <c r="V50" s="105">
        <f t="shared" si="26"/>
        <v>19.67</v>
      </c>
      <c r="W50" s="106">
        <f t="shared" si="27"/>
        <v>19.67</v>
      </c>
      <c r="X50" s="107">
        <f t="shared" si="28"/>
        <v>0</v>
      </c>
      <c r="Y50" s="106">
        <f t="shared" si="29"/>
        <v>0</v>
      </c>
      <c r="Z50" s="108">
        <f t="shared" si="30"/>
        <v>19.67</v>
      </c>
    </row>
    <row r="51" spans="1:26" s="33" customFormat="1" ht="12.75">
      <c r="A51" s="153">
        <f t="shared" si="31"/>
        <v>42</v>
      </c>
      <c r="B51" s="60" t="str">
        <f t="shared" si="31"/>
        <v>SPITAL JUDETEAN BAIA MARE</v>
      </c>
      <c r="C51" s="70"/>
      <c r="D51" s="70">
        <v>376</v>
      </c>
      <c r="E51" s="71">
        <v>43686</v>
      </c>
      <c r="F51" s="72">
        <v>93.29</v>
      </c>
      <c r="G51" s="59"/>
      <c r="H51" s="214"/>
      <c r="I51" s="59"/>
      <c r="J51" s="61">
        <f t="shared" si="23"/>
        <v>93.29</v>
      </c>
      <c r="L51" s="62">
        <f t="shared" si="32"/>
        <v>93.29</v>
      </c>
      <c r="N51" s="180">
        <f t="shared" si="11"/>
        <v>42</v>
      </c>
      <c r="O51" s="99" t="s">
        <v>37</v>
      </c>
      <c r="P51" s="182" t="s">
        <v>39</v>
      </c>
      <c r="Q51" s="100" t="s">
        <v>39</v>
      </c>
      <c r="R51" s="101" t="s">
        <v>51</v>
      </c>
      <c r="S51" s="102" t="s">
        <v>56</v>
      </c>
      <c r="T51" s="103">
        <f t="shared" si="24"/>
        <v>376</v>
      </c>
      <c r="U51" s="104">
        <f t="shared" si="25"/>
        <v>43686</v>
      </c>
      <c r="V51" s="105">
        <f t="shared" si="26"/>
        <v>93.29</v>
      </c>
      <c r="W51" s="106">
        <f t="shared" si="27"/>
        <v>93.29</v>
      </c>
      <c r="X51" s="107">
        <f t="shared" si="28"/>
        <v>0</v>
      </c>
      <c r="Y51" s="106">
        <f t="shared" si="29"/>
        <v>0</v>
      </c>
      <c r="Z51" s="108">
        <f t="shared" si="30"/>
        <v>93.29</v>
      </c>
    </row>
    <row r="52" spans="1:26" s="33" customFormat="1" ht="12.75">
      <c r="A52" s="153">
        <f t="shared" si="31"/>
        <v>43</v>
      </c>
      <c r="B52" s="60" t="str">
        <f t="shared" si="31"/>
        <v>SPITAL JUDETEAN BAIA MARE</v>
      </c>
      <c r="C52" s="70"/>
      <c r="D52" s="70">
        <v>380</v>
      </c>
      <c r="E52" s="71">
        <v>43689</v>
      </c>
      <c r="F52" s="72">
        <v>111.01</v>
      </c>
      <c r="G52" s="59"/>
      <c r="H52" s="214"/>
      <c r="I52" s="59"/>
      <c r="J52" s="61">
        <f t="shared" si="23"/>
        <v>111.01</v>
      </c>
      <c r="L52" s="62">
        <f t="shared" si="32"/>
        <v>111.01</v>
      </c>
      <c r="N52" s="180">
        <f t="shared" si="11"/>
        <v>43</v>
      </c>
      <c r="O52" s="99" t="s">
        <v>37</v>
      </c>
      <c r="P52" s="182" t="s">
        <v>39</v>
      </c>
      <c r="Q52" s="100" t="s">
        <v>39</v>
      </c>
      <c r="R52" s="101" t="s">
        <v>51</v>
      </c>
      <c r="S52" s="102" t="s">
        <v>56</v>
      </c>
      <c r="T52" s="103">
        <f t="shared" si="24"/>
        <v>380</v>
      </c>
      <c r="U52" s="104">
        <f t="shared" si="25"/>
        <v>43689</v>
      </c>
      <c r="V52" s="105">
        <f t="shared" si="26"/>
        <v>111.01</v>
      </c>
      <c r="W52" s="106">
        <f t="shared" si="27"/>
        <v>111.01</v>
      </c>
      <c r="X52" s="107">
        <f t="shared" si="28"/>
        <v>0</v>
      </c>
      <c r="Y52" s="106">
        <f t="shared" si="29"/>
        <v>0</v>
      </c>
      <c r="Z52" s="108">
        <f t="shared" si="30"/>
        <v>111.01</v>
      </c>
    </row>
    <row r="53" spans="1:26" s="33" customFormat="1" ht="12.75">
      <c r="A53" s="153">
        <f t="shared" si="31"/>
        <v>44</v>
      </c>
      <c r="B53" s="60" t="str">
        <f t="shared" si="31"/>
        <v>SPITAL JUDETEAN BAIA MARE</v>
      </c>
      <c r="C53" s="70"/>
      <c r="D53" s="70">
        <v>379</v>
      </c>
      <c r="E53" s="71">
        <v>43689</v>
      </c>
      <c r="F53" s="72">
        <v>195.83</v>
      </c>
      <c r="G53" s="59"/>
      <c r="H53" s="214"/>
      <c r="I53" s="59"/>
      <c r="J53" s="61">
        <f t="shared" si="23"/>
        <v>195.83</v>
      </c>
      <c r="L53" s="62">
        <f t="shared" si="32"/>
        <v>195.83</v>
      </c>
      <c r="N53" s="180">
        <f t="shared" si="11"/>
        <v>44</v>
      </c>
      <c r="O53" s="99" t="s">
        <v>37</v>
      </c>
      <c r="P53" s="182" t="s">
        <v>39</v>
      </c>
      <c r="Q53" s="100" t="s">
        <v>39</v>
      </c>
      <c r="R53" s="101" t="s">
        <v>51</v>
      </c>
      <c r="S53" s="102" t="s">
        <v>56</v>
      </c>
      <c r="T53" s="103">
        <f t="shared" si="24"/>
        <v>379</v>
      </c>
      <c r="U53" s="104">
        <f t="shared" si="25"/>
        <v>43689</v>
      </c>
      <c r="V53" s="105">
        <f t="shared" si="26"/>
        <v>195.83</v>
      </c>
      <c r="W53" s="106">
        <f t="shared" si="27"/>
        <v>195.83</v>
      </c>
      <c r="X53" s="107">
        <f t="shared" si="28"/>
        <v>0</v>
      </c>
      <c r="Y53" s="106">
        <f t="shared" si="29"/>
        <v>0</v>
      </c>
      <c r="Z53" s="108">
        <f t="shared" si="30"/>
        <v>195.83</v>
      </c>
    </row>
    <row r="54" spans="1:26" s="33" customFormat="1" ht="12.75">
      <c r="A54" s="153">
        <f t="shared" si="31"/>
        <v>45</v>
      </c>
      <c r="B54" s="60" t="str">
        <f t="shared" si="31"/>
        <v>SPITAL JUDETEAN BAIA MARE</v>
      </c>
      <c r="C54" s="70"/>
      <c r="D54" s="70">
        <v>720</v>
      </c>
      <c r="E54" s="71">
        <v>43689</v>
      </c>
      <c r="F54" s="72">
        <v>110.31</v>
      </c>
      <c r="G54" s="59"/>
      <c r="H54" s="214"/>
      <c r="I54" s="59"/>
      <c r="J54" s="61">
        <f t="shared" si="23"/>
        <v>110.31</v>
      </c>
      <c r="L54" s="62">
        <f t="shared" si="32"/>
        <v>110.31</v>
      </c>
      <c r="N54" s="180">
        <f t="shared" si="11"/>
        <v>45</v>
      </c>
      <c r="O54" s="99" t="s">
        <v>37</v>
      </c>
      <c r="P54" s="182" t="s">
        <v>39</v>
      </c>
      <c r="Q54" s="100" t="s">
        <v>39</v>
      </c>
      <c r="R54" s="101" t="s">
        <v>51</v>
      </c>
      <c r="S54" s="102" t="s">
        <v>56</v>
      </c>
      <c r="T54" s="103">
        <f t="shared" si="24"/>
        <v>720</v>
      </c>
      <c r="U54" s="104">
        <f t="shared" si="25"/>
        <v>43689</v>
      </c>
      <c r="V54" s="105">
        <f t="shared" si="26"/>
        <v>110.31</v>
      </c>
      <c r="W54" s="106">
        <f t="shared" si="27"/>
        <v>110.31</v>
      </c>
      <c r="X54" s="107">
        <f t="shared" si="28"/>
        <v>0</v>
      </c>
      <c r="Y54" s="106">
        <f t="shared" si="29"/>
        <v>0</v>
      </c>
      <c r="Z54" s="108">
        <f t="shared" si="30"/>
        <v>110.31</v>
      </c>
    </row>
    <row r="55" spans="1:26" s="33" customFormat="1" ht="12.75">
      <c r="A55" s="153">
        <f>N55</f>
        <v>46</v>
      </c>
      <c r="B55" s="60" t="str">
        <f>O55</f>
        <v>SPITAL JUDETEAN BAIA MARE</v>
      </c>
      <c r="C55" s="70"/>
      <c r="D55" s="70">
        <v>1069</v>
      </c>
      <c r="E55" s="71">
        <v>43683</v>
      </c>
      <c r="F55" s="72">
        <v>252.13</v>
      </c>
      <c r="G55" s="59"/>
      <c r="H55" s="214"/>
      <c r="I55" s="59"/>
      <c r="J55" s="61">
        <f t="shared" si="23"/>
        <v>252.13</v>
      </c>
      <c r="L55" s="62">
        <f t="shared" si="32"/>
        <v>252.13</v>
      </c>
      <c r="N55" s="180">
        <f t="shared" si="11"/>
        <v>46</v>
      </c>
      <c r="O55" s="99" t="s">
        <v>37</v>
      </c>
      <c r="P55" s="182" t="s">
        <v>39</v>
      </c>
      <c r="Q55" s="100" t="s">
        <v>39</v>
      </c>
      <c r="R55" s="101" t="s">
        <v>51</v>
      </c>
      <c r="S55" s="102" t="s">
        <v>56</v>
      </c>
      <c r="T55" s="103">
        <f t="shared" si="24"/>
        <v>1069</v>
      </c>
      <c r="U55" s="104">
        <f t="shared" si="25"/>
        <v>43683</v>
      </c>
      <c r="V55" s="105">
        <f t="shared" si="26"/>
        <v>252.13</v>
      </c>
      <c r="W55" s="106">
        <f t="shared" si="27"/>
        <v>252.13</v>
      </c>
      <c r="X55" s="107">
        <f t="shared" si="28"/>
        <v>0</v>
      </c>
      <c r="Y55" s="106">
        <f t="shared" si="29"/>
        <v>0</v>
      </c>
      <c r="Z55" s="108">
        <f t="shared" si="30"/>
        <v>252.13</v>
      </c>
    </row>
    <row r="56" spans="1:26" s="33" customFormat="1" ht="12.75">
      <c r="A56" s="153">
        <f aca="true" t="shared" si="33" ref="A56:A62">N56</f>
        <v>47</v>
      </c>
      <c r="B56" s="60" t="str">
        <f aca="true" t="shared" si="34" ref="B56:B62">O56</f>
        <v>SPITAL JUDETEAN BAIA MARE</v>
      </c>
      <c r="C56" s="70"/>
      <c r="D56" s="70">
        <v>38024</v>
      </c>
      <c r="E56" s="71">
        <v>43689</v>
      </c>
      <c r="F56" s="72">
        <v>62.48</v>
      </c>
      <c r="G56" s="59"/>
      <c r="H56" s="214"/>
      <c r="I56" s="59"/>
      <c r="J56" s="61">
        <f>F56-G56-H56-I56</f>
        <v>62.48</v>
      </c>
      <c r="L56" s="62">
        <f>F56</f>
        <v>62.48</v>
      </c>
      <c r="N56" s="180">
        <f t="shared" si="11"/>
        <v>47</v>
      </c>
      <c r="O56" s="99" t="s">
        <v>37</v>
      </c>
      <c r="P56" s="182" t="s">
        <v>39</v>
      </c>
      <c r="Q56" s="100" t="s">
        <v>39</v>
      </c>
      <c r="R56" s="101" t="s">
        <v>51</v>
      </c>
      <c r="S56" s="102" t="s">
        <v>56</v>
      </c>
      <c r="T56" s="103">
        <f>D56</f>
        <v>38024</v>
      </c>
      <c r="U56" s="104">
        <f>IF(E56=0,"0",E56)</f>
        <v>43689</v>
      </c>
      <c r="V56" s="105">
        <f>F56</f>
        <v>62.48</v>
      </c>
      <c r="W56" s="106">
        <f>V56-X56</f>
        <v>62.48</v>
      </c>
      <c r="X56" s="107">
        <f>I56</f>
        <v>0</v>
      </c>
      <c r="Y56" s="106">
        <f>G56+H56</f>
        <v>0</v>
      </c>
      <c r="Z56" s="108">
        <f>W56-Y56</f>
        <v>62.48</v>
      </c>
    </row>
    <row r="57" spans="1:26" s="33" customFormat="1" ht="12.75">
      <c r="A57" s="153">
        <f t="shared" si="33"/>
        <v>48</v>
      </c>
      <c r="B57" s="60" t="str">
        <f t="shared" si="34"/>
        <v>SPITAL JUDETEAN BAIA MARE</v>
      </c>
      <c r="C57" s="70"/>
      <c r="D57" s="70">
        <v>37</v>
      </c>
      <c r="E57" s="71">
        <v>43696</v>
      </c>
      <c r="F57" s="72">
        <v>60.17</v>
      </c>
      <c r="G57" s="59"/>
      <c r="H57" s="214"/>
      <c r="I57" s="59"/>
      <c r="J57" s="61">
        <f>F57-G57-H57-I57</f>
        <v>60.17</v>
      </c>
      <c r="L57" s="62">
        <f>F57</f>
        <v>60.17</v>
      </c>
      <c r="N57" s="180">
        <f t="shared" si="11"/>
        <v>48</v>
      </c>
      <c r="O57" s="99" t="s">
        <v>37</v>
      </c>
      <c r="P57" s="182" t="s">
        <v>39</v>
      </c>
      <c r="Q57" s="100" t="s">
        <v>39</v>
      </c>
      <c r="R57" s="101" t="s">
        <v>51</v>
      </c>
      <c r="S57" s="102" t="s">
        <v>56</v>
      </c>
      <c r="T57" s="103">
        <f>D57</f>
        <v>37</v>
      </c>
      <c r="U57" s="104">
        <f>IF(E57=0,"0",E57)</f>
        <v>43696</v>
      </c>
      <c r="V57" s="105">
        <f>F57</f>
        <v>60.17</v>
      </c>
      <c r="W57" s="106">
        <f>V57-X57</f>
        <v>60.17</v>
      </c>
      <c r="X57" s="107">
        <f>I57</f>
        <v>0</v>
      </c>
      <c r="Y57" s="106">
        <f>G57+H57</f>
        <v>0</v>
      </c>
      <c r="Z57" s="108">
        <f>W57-Y57</f>
        <v>60.17</v>
      </c>
    </row>
    <row r="58" spans="1:26" s="33" customFormat="1" ht="12.75">
      <c r="A58" s="153">
        <f t="shared" si="33"/>
        <v>49</v>
      </c>
      <c r="B58" s="60" t="str">
        <f t="shared" si="34"/>
        <v>SPITAL JUDETEAN BAIA MARE</v>
      </c>
      <c r="C58" s="70"/>
      <c r="D58" s="70">
        <v>2</v>
      </c>
      <c r="E58" s="71">
        <v>43693</v>
      </c>
      <c r="F58" s="72">
        <v>115.92</v>
      </c>
      <c r="G58" s="59"/>
      <c r="H58" s="214"/>
      <c r="I58" s="59"/>
      <c r="J58" s="61">
        <f>F58-G58-H58-I58</f>
        <v>115.92</v>
      </c>
      <c r="L58" s="62">
        <f>F58</f>
        <v>115.92</v>
      </c>
      <c r="N58" s="180">
        <f t="shared" si="11"/>
        <v>49</v>
      </c>
      <c r="O58" s="99" t="s">
        <v>37</v>
      </c>
      <c r="P58" s="182" t="s">
        <v>39</v>
      </c>
      <c r="Q58" s="100" t="s">
        <v>39</v>
      </c>
      <c r="R58" s="101" t="s">
        <v>51</v>
      </c>
      <c r="S58" s="102" t="s">
        <v>56</v>
      </c>
      <c r="T58" s="103">
        <f>D58</f>
        <v>2</v>
      </c>
      <c r="U58" s="104">
        <f>IF(E58=0,"0",E58)</f>
        <v>43693</v>
      </c>
      <c r="V58" s="105">
        <f>F58</f>
        <v>115.92</v>
      </c>
      <c r="W58" s="106">
        <f>V58-X58</f>
        <v>115.92</v>
      </c>
      <c r="X58" s="107">
        <f>I58</f>
        <v>0</v>
      </c>
      <c r="Y58" s="106">
        <f>G58+H58</f>
        <v>0</v>
      </c>
      <c r="Z58" s="108">
        <f>W58-Y58</f>
        <v>115.92</v>
      </c>
    </row>
    <row r="59" spans="1:26" s="33" customFormat="1" ht="12.75">
      <c r="A59" s="153">
        <f t="shared" si="33"/>
        <v>50</v>
      </c>
      <c r="B59" s="60" t="str">
        <f t="shared" si="34"/>
        <v>SPITAL JUDETEAN BAIA MARE</v>
      </c>
      <c r="C59" s="70"/>
      <c r="D59" s="70">
        <v>358</v>
      </c>
      <c r="E59" s="71">
        <v>43697</v>
      </c>
      <c r="F59" s="72">
        <v>135.35</v>
      </c>
      <c r="G59" s="59"/>
      <c r="H59" s="214"/>
      <c r="I59" s="59"/>
      <c r="J59" s="61">
        <f>F59-G59-H59-I59</f>
        <v>135.35</v>
      </c>
      <c r="L59" s="62">
        <f>F59</f>
        <v>135.35</v>
      </c>
      <c r="N59" s="180">
        <f t="shared" si="11"/>
        <v>50</v>
      </c>
      <c r="O59" s="99" t="s">
        <v>37</v>
      </c>
      <c r="P59" s="182" t="s">
        <v>39</v>
      </c>
      <c r="Q59" s="100" t="s">
        <v>39</v>
      </c>
      <c r="R59" s="101" t="s">
        <v>51</v>
      </c>
      <c r="S59" s="102" t="s">
        <v>56</v>
      </c>
      <c r="T59" s="103">
        <f>D59</f>
        <v>358</v>
      </c>
      <c r="U59" s="104">
        <f>IF(E59=0,"0",E59)</f>
        <v>43697</v>
      </c>
      <c r="V59" s="105">
        <f>F59</f>
        <v>135.35</v>
      </c>
      <c r="W59" s="106">
        <f>V59-X59</f>
        <v>135.35</v>
      </c>
      <c r="X59" s="107">
        <f>I59</f>
        <v>0</v>
      </c>
      <c r="Y59" s="106">
        <f>G59+H59</f>
        <v>0</v>
      </c>
      <c r="Z59" s="108">
        <f>W59-Y59</f>
        <v>135.35</v>
      </c>
    </row>
    <row r="60" spans="1:26" s="33" customFormat="1" ht="12.75">
      <c r="A60" s="153">
        <f t="shared" si="33"/>
        <v>51</v>
      </c>
      <c r="B60" s="60" t="str">
        <f t="shared" si="34"/>
        <v>SPITAL JUDETEAN BAIA MARE</v>
      </c>
      <c r="C60" s="70"/>
      <c r="D60" s="70">
        <v>38026</v>
      </c>
      <c r="E60" s="71">
        <v>43697</v>
      </c>
      <c r="F60" s="72">
        <v>86.06</v>
      </c>
      <c r="G60" s="59"/>
      <c r="H60" s="214"/>
      <c r="I60" s="59"/>
      <c r="J60" s="61">
        <f aca="true" t="shared" si="35" ref="J60:J66">F60-G60-H60-I60</f>
        <v>86.06</v>
      </c>
      <c r="L60" s="62">
        <f aca="true" t="shared" si="36" ref="L60:L66">F60</f>
        <v>86.06</v>
      </c>
      <c r="N60" s="180">
        <f t="shared" si="11"/>
        <v>51</v>
      </c>
      <c r="O60" s="99" t="s">
        <v>37</v>
      </c>
      <c r="P60" s="182" t="s">
        <v>39</v>
      </c>
      <c r="Q60" s="100" t="s">
        <v>39</v>
      </c>
      <c r="R60" s="101" t="s">
        <v>51</v>
      </c>
      <c r="S60" s="102" t="s">
        <v>56</v>
      </c>
      <c r="T60" s="103">
        <f aca="true" t="shared" si="37" ref="T60:T66">D60</f>
        <v>38026</v>
      </c>
      <c r="U60" s="104">
        <f aca="true" t="shared" si="38" ref="U60:U66">IF(E60=0,"0",E60)</f>
        <v>43697</v>
      </c>
      <c r="V60" s="105">
        <f aca="true" t="shared" si="39" ref="V60:V66">F60</f>
        <v>86.06</v>
      </c>
      <c r="W60" s="106">
        <f aca="true" t="shared" si="40" ref="W60:W66">V60-X60</f>
        <v>86.06</v>
      </c>
      <c r="X60" s="107">
        <f aca="true" t="shared" si="41" ref="X60:X66">I60</f>
        <v>0</v>
      </c>
      <c r="Y60" s="106">
        <f aca="true" t="shared" si="42" ref="Y60:Y66">G60+H60</f>
        <v>0</v>
      </c>
      <c r="Z60" s="108">
        <f aca="true" t="shared" si="43" ref="Z60:Z66">W60-Y60</f>
        <v>86.06</v>
      </c>
    </row>
    <row r="61" spans="1:26" s="33" customFormat="1" ht="12.75">
      <c r="A61" s="153">
        <f t="shared" si="33"/>
        <v>52</v>
      </c>
      <c r="B61" s="60" t="str">
        <f t="shared" si="34"/>
        <v>SPITAL JUDETEAN BAIA MARE</v>
      </c>
      <c r="C61" s="70"/>
      <c r="D61" s="70">
        <v>359</v>
      </c>
      <c r="E61" s="71">
        <v>43697</v>
      </c>
      <c r="F61" s="72">
        <v>100.18</v>
      </c>
      <c r="G61" s="59"/>
      <c r="H61" s="214"/>
      <c r="I61" s="59"/>
      <c r="J61" s="61">
        <f t="shared" si="35"/>
        <v>100.18</v>
      </c>
      <c r="L61" s="62">
        <f t="shared" si="36"/>
        <v>100.18</v>
      </c>
      <c r="N61" s="180">
        <f t="shared" si="11"/>
        <v>52</v>
      </c>
      <c r="O61" s="99" t="s">
        <v>37</v>
      </c>
      <c r="P61" s="182" t="s">
        <v>39</v>
      </c>
      <c r="Q61" s="100" t="s">
        <v>39</v>
      </c>
      <c r="R61" s="101" t="s">
        <v>51</v>
      </c>
      <c r="S61" s="102" t="s">
        <v>56</v>
      </c>
      <c r="T61" s="103">
        <f t="shared" si="37"/>
        <v>359</v>
      </c>
      <c r="U61" s="104">
        <f t="shared" si="38"/>
        <v>43697</v>
      </c>
      <c r="V61" s="105">
        <f t="shared" si="39"/>
        <v>100.18</v>
      </c>
      <c r="W61" s="106">
        <f t="shared" si="40"/>
        <v>100.18</v>
      </c>
      <c r="X61" s="107">
        <f t="shared" si="41"/>
        <v>0</v>
      </c>
      <c r="Y61" s="106">
        <f t="shared" si="42"/>
        <v>0</v>
      </c>
      <c r="Z61" s="108">
        <f t="shared" si="43"/>
        <v>100.18</v>
      </c>
    </row>
    <row r="62" spans="1:26" s="33" customFormat="1" ht="12.75">
      <c r="A62" s="153">
        <f t="shared" si="33"/>
        <v>53</v>
      </c>
      <c r="B62" s="60" t="str">
        <f t="shared" si="34"/>
        <v>SPITAL JUDETEAN BAIA MARE</v>
      </c>
      <c r="C62" s="70"/>
      <c r="D62" s="70">
        <v>40</v>
      </c>
      <c r="E62" s="71">
        <v>43698</v>
      </c>
      <c r="F62" s="72">
        <v>160.84</v>
      </c>
      <c r="G62" s="59"/>
      <c r="H62" s="214"/>
      <c r="I62" s="59"/>
      <c r="J62" s="61">
        <f t="shared" si="35"/>
        <v>160.84</v>
      </c>
      <c r="L62" s="62">
        <f t="shared" si="36"/>
        <v>160.84</v>
      </c>
      <c r="N62" s="180">
        <f t="shared" si="11"/>
        <v>53</v>
      </c>
      <c r="O62" s="99" t="s">
        <v>37</v>
      </c>
      <c r="P62" s="182" t="s">
        <v>39</v>
      </c>
      <c r="Q62" s="100" t="s">
        <v>39</v>
      </c>
      <c r="R62" s="101" t="s">
        <v>51</v>
      </c>
      <c r="S62" s="102" t="s">
        <v>56</v>
      </c>
      <c r="T62" s="103">
        <f t="shared" si="37"/>
        <v>40</v>
      </c>
      <c r="U62" s="104">
        <f t="shared" si="38"/>
        <v>43698</v>
      </c>
      <c r="V62" s="105">
        <f t="shared" si="39"/>
        <v>160.84</v>
      </c>
      <c r="W62" s="106">
        <f t="shared" si="40"/>
        <v>160.84</v>
      </c>
      <c r="X62" s="107">
        <f t="shared" si="41"/>
        <v>0</v>
      </c>
      <c r="Y62" s="106">
        <f t="shared" si="42"/>
        <v>0</v>
      </c>
      <c r="Z62" s="108">
        <f t="shared" si="43"/>
        <v>160.84</v>
      </c>
    </row>
    <row r="63" spans="1:26" s="33" customFormat="1" ht="12.75">
      <c r="A63" s="153">
        <f aca="true" t="shared" si="44" ref="A63:B66">N63</f>
        <v>54</v>
      </c>
      <c r="B63" s="60" t="str">
        <f t="shared" si="44"/>
        <v>SPITAL JUDETEAN BAIA MARE</v>
      </c>
      <c r="C63" s="70"/>
      <c r="D63" s="70">
        <v>361</v>
      </c>
      <c r="E63" s="71">
        <v>43698</v>
      </c>
      <c r="F63" s="72">
        <v>379.39</v>
      </c>
      <c r="G63" s="59"/>
      <c r="H63" s="214"/>
      <c r="I63" s="59"/>
      <c r="J63" s="61">
        <f t="shared" si="35"/>
        <v>379.39</v>
      </c>
      <c r="L63" s="62">
        <f t="shared" si="36"/>
        <v>379.39</v>
      </c>
      <c r="N63" s="180">
        <f t="shared" si="11"/>
        <v>54</v>
      </c>
      <c r="O63" s="99" t="s">
        <v>37</v>
      </c>
      <c r="P63" s="182" t="s">
        <v>39</v>
      </c>
      <c r="Q63" s="100" t="s">
        <v>39</v>
      </c>
      <c r="R63" s="101" t="s">
        <v>51</v>
      </c>
      <c r="S63" s="102" t="s">
        <v>56</v>
      </c>
      <c r="T63" s="103">
        <f t="shared" si="37"/>
        <v>361</v>
      </c>
      <c r="U63" s="104">
        <f t="shared" si="38"/>
        <v>43698</v>
      </c>
      <c r="V63" s="105">
        <f t="shared" si="39"/>
        <v>379.39</v>
      </c>
      <c r="W63" s="106">
        <f t="shared" si="40"/>
        <v>379.39</v>
      </c>
      <c r="X63" s="107">
        <f t="shared" si="41"/>
        <v>0</v>
      </c>
      <c r="Y63" s="106">
        <f t="shared" si="42"/>
        <v>0</v>
      </c>
      <c r="Z63" s="108">
        <f t="shared" si="43"/>
        <v>379.39</v>
      </c>
    </row>
    <row r="64" spans="1:26" s="33" customFormat="1" ht="12.75">
      <c r="A64" s="153">
        <f t="shared" si="44"/>
        <v>55</v>
      </c>
      <c r="B64" s="60" t="str">
        <f t="shared" si="44"/>
        <v>SPITAL JUDETEAN BAIA MARE</v>
      </c>
      <c r="C64" s="70"/>
      <c r="D64" s="70">
        <v>35</v>
      </c>
      <c r="E64" s="71">
        <v>43684</v>
      </c>
      <c r="F64" s="72">
        <v>182.95</v>
      </c>
      <c r="G64" s="59"/>
      <c r="H64" s="214"/>
      <c r="I64" s="59"/>
      <c r="J64" s="61">
        <f t="shared" si="35"/>
        <v>182.95</v>
      </c>
      <c r="L64" s="62">
        <f t="shared" si="36"/>
        <v>182.95</v>
      </c>
      <c r="N64" s="180">
        <f t="shared" si="11"/>
        <v>55</v>
      </c>
      <c r="O64" s="99" t="s">
        <v>37</v>
      </c>
      <c r="P64" s="182" t="s">
        <v>39</v>
      </c>
      <c r="Q64" s="100" t="s">
        <v>39</v>
      </c>
      <c r="R64" s="101" t="s">
        <v>51</v>
      </c>
      <c r="S64" s="102" t="s">
        <v>56</v>
      </c>
      <c r="T64" s="103">
        <f t="shared" si="37"/>
        <v>35</v>
      </c>
      <c r="U64" s="104">
        <f t="shared" si="38"/>
        <v>43684</v>
      </c>
      <c r="V64" s="105">
        <f t="shared" si="39"/>
        <v>182.95</v>
      </c>
      <c r="W64" s="106">
        <f t="shared" si="40"/>
        <v>182.95</v>
      </c>
      <c r="X64" s="107">
        <f t="shared" si="41"/>
        <v>0</v>
      </c>
      <c r="Y64" s="106">
        <f t="shared" si="42"/>
        <v>0</v>
      </c>
      <c r="Z64" s="108">
        <f t="shared" si="43"/>
        <v>182.95</v>
      </c>
    </row>
    <row r="65" spans="1:26" s="33" customFormat="1" ht="12.75">
      <c r="A65" s="153">
        <f t="shared" si="44"/>
        <v>56</v>
      </c>
      <c r="B65" s="60" t="str">
        <f t="shared" si="44"/>
        <v>SPITAL JUDETEAN BAIA MARE</v>
      </c>
      <c r="C65" s="70"/>
      <c r="D65" s="70">
        <v>38028</v>
      </c>
      <c r="E65" s="71">
        <v>43700</v>
      </c>
      <c r="F65" s="72">
        <v>199.83</v>
      </c>
      <c r="G65" s="59"/>
      <c r="H65" s="214"/>
      <c r="I65" s="59"/>
      <c r="J65" s="61">
        <f t="shared" si="35"/>
        <v>199.83</v>
      </c>
      <c r="L65" s="62">
        <f t="shared" si="36"/>
        <v>199.83</v>
      </c>
      <c r="N65" s="180">
        <f t="shared" si="11"/>
        <v>56</v>
      </c>
      <c r="O65" s="99" t="s">
        <v>37</v>
      </c>
      <c r="P65" s="182" t="s">
        <v>39</v>
      </c>
      <c r="Q65" s="100" t="s">
        <v>39</v>
      </c>
      <c r="R65" s="101" t="s">
        <v>51</v>
      </c>
      <c r="S65" s="102" t="s">
        <v>56</v>
      </c>
      <c r="T65" s="103">
        <f t="shared" si="37"/>
        <v>38028</v>
      </c>
      <c r="U65" s="104">
        <f t="shared" si="38"/>
        <v>43700</v>
      </c>
      <c r="V65" s="105">
        <f t="shared" si="39"/>
        <v>199.83</v>
      </c>
      <c r="W65" s="106">
        <f t="shared" si="40"/>
        <v>199.83</v>
      </c>
      <c r="X65" s="107">
        <f t="shared" si="41"/>
        <v>0</v>
      </c>
      <c r="Y65" s="106">
        <f t="shared" si="42"/>
        <v>0</v>
      </c>
      <c r="Z65" s="108">
        <f t="shared" si="43"/>
        <v>199.83</v>
      </c>
    </row>
    <row r="66" spans="1:26" s="33" customFormat="1" ht="12.75">
      <c r="A66" s="153">
        <f t="shared" si="44"/>
        <v>57</v>
      </c>
      <c r="B66" s="60" t="str">
        <f t="shared" si="44"/>
        <v>SPITAL JUDETEAN BAIA MARE</v>
      </c>
      <c r="C66" s="70"/>
      <c r="D66" s="70">
        <v>38027</v>
      </c>
      <c r="E66" s="71">
        <v>43700</v>
      </c>
      <c r="F66" s="72">
        <v>116.96</v>
      </c>
      <c r="G66" s="59"/>
      <c r="H66" s="214">
        <v>91.37</v>
      </c>
      <c r="I66" s="59"/>
      <c r="J66" s="61">
        <f t="shared" si="35"/>
        <v>25.58999999999999</v>
      </c>
      <c r="L66" s="62">
        <f t="shared" si="36"/>
        <v>116.96</v>
      </c>
      <c r="N66" s="180">
        <f t="shared" si="11"/>
        <v>57</v>
      </c>
      <c r="O66" s="99" t="s">
        <v>37</v>
      </c>
      <c r="P66" s="182" t="s">
        <v>39</v>
      </c>
      <c r="Q66" s="100" t="s">
        <v>39</v>
      </c>
      <c r="R66" s="101" t="s">
        <v>51</v>
      </c>
      <c r="S66" s="102" t="s">
        <v>56</v>
      </c>
      <c r="T66" s="103">
        <f t="shared" si="37"/>
        <v>38027</v>
      </c>
      <c r="U66" s="104">
        <f t="shared" si="38"/>
        <v>43700</v>
      </c>
      <c r="V66" s="105">
        <f t="shared" si="39"/>
        <v>116.96</v>
      </c>
      <c r="W66" s="106">
        <f t="shared" si="40"/>
        <v>116.96</v>
      </c>
      <c r="X66" s="107">
        <f t="shared" si="41"/>
        <v>0</v>
      </c>
      <c r="Y66" s="106">
        <f t="shared" si="42"/>
        <v>91.37</v>
      </c>
      <c r="Z66" s="108">
        <f t="shared" si="43"/>
        <v>25.58999999999999</v>
      </c>
    </row>
    <row r="67" spans="1:26" s="34" customFormat="1" ht="13.5" thickBot="1">
      <c r="A67" s="153">
        <f aca="true" t="shared" si="45" ref="A67:A80">N67</f>
        <v>58</v>
      </c>
      <c r="B67" s="66" t="str">
        <f aca="true" t="shared" si="46" ref="B67:B80">O67</f>
        <v>TOTAL SPITAL JUDETEAN BAIA MARE</v>
      </c>
      <c r="C67" s="63"/>
      <c r="D67" s="63"/>
      <c r="E67" s="64"/>
      <c r="F67" s="65">
        <f>SUM(F10:F66)</f>
        <v>7693.330000000002</v>
      </c>
      <c r="G67" s="65">
        <f>SUM(G10:G66)</f>
        <v>0</v>
      </c>
      <c r="H67" s="65">
        <f>SUM(H10:H66)</f>
        <v>91.37</v>
      </c>
      <c r="I67" s="65">
        <f>SUM(I10:I66)</f>
        <v>28.15</v>
      </c>
      <c r="J67" s="58">
        <f>SUM(J10:J66)</f>
        <v>7573.810000000002</v>
      </c>
      <c r="L67" s="62">
        <f aca="true" t="shared" si="47" ref="L67:L80">F67</f>
        <v>7693.330000000002</v>
      </c>
      <c r="N67" s="180">
        <f t="shared" si="11"/>
        <v>58</v>
      </c>
      <c r="O67" s="109" t="s">
        <v>38</v>
      </c>
      <c r="P67" s="183"/>
      <c r="Q67" s="110"/>
      <c r="R67" s="111"/>
      <c r="S67" s="112"/>
      <c r="T67" s="113"/>
      <c r="U67" s="114"/>
      <c r="V67" s="115">
        <f>SUM(V10:V66)</f>
        <v>7693.330000000002</v>
      </c>
      <c r="W67" s="115">
        <f>SUM(W10:W66)</f>
        <v>7665.180000000002</v>
      </c>
      <c r="X67" s="115">
        <f>SUM(X10:X66)</f>
        <v>28.15</v>
      </c>
      <c r="Y67" s="115">
        <f>SUM(Y10:Y66)</f>
        <v>91.37</v>
      </c>
      <c r="Z67" s="116">
        <f>SUM(Z10:Z66)</f>
        <v>7573.810000000002</v>
      </c>
    </row>
    <row r="68" spans="1:26" s="33" customFormat="1" ht="14.25" customHeight="1">
      <c r="A68" s="153">
        <f t="shared" si="45"/>
        <v>59</v>
      </c>
      <c r="B68" s="60" t="str">
        <f t="shared" si="46"/>
        <v>SPITAL MUNICIPAL SIGHET</v>
      </c>
      <c r="C68" s="70" t="s">
        <v>80</v>
      </c>
      <c r="D68" s="70">
        <v>701490032</v>
      </c>
      <c r="E68" s="71">
        <v>43685</v>
      </c>
      <c r="F68" s="72">
        <v>321.66</v>
      </c>
      <c r="G68" s="59"/>
      <c r="H68" s="10"/>
      <c r="I68" s="59"/>
      <c r="J68" s="61">
        <f>F68-G68-H68-I68</f>
        <v>321.66</v>
      </c>
      <c r="L68" s="62">
        <f t="shared" si="47"/>
        <v>321.66</v>
      </c>
      <c r="N68" s="180">
        <f t="shared" si="11"/>
        <v>59</v>
      </c>
      <c r="O68" s="89" t="s">
        <v>65</v>
      </c>
      <c r="P68" s="90" t="s">
        <v>66</v>
      </c>
      <c r="Q68" s="90" t="s">
        <v>66</v>
      </c>
      <c r="R68" s="91" t="s">
        <v>62</v>
      </c>
      <c r="S68" s="92" t="s">
        <v>63</v>
      </c>
      <c r="T68" s="93">
        <f>D68</f>
        <v>701490032</v>
      </c>
      <c r="U68" s="94">
        <f>IF(E68=0,"0",E68)</f>
        <v>43685</v>
      </c>
      <c r="V68" s="95">
        <f>F68</f>
        <v>321.66</v>
      </c>
      <c r="W68" s="96">
        <f>V68-X68</f>
        <v>321.66</v>
      </c>
      <c r="X68" s="97">
        <f>I68</f>
        <v>0</v>
      </c>
      <c r="Y68" s="206">
        <f>G68+H68</f>
        <v>0</v>
      </c>
      <c r="Z68" s="98">
        <f>W68-Y68</f>
        <v>321.66</v>
      </c>
    </row>
    <row r="69" spans="1:26" s="33" customFormat="1" ht="14.25" customHeight="1">
      <c r="A69" s="153">
        <f t="shared" si="45"/>
        <v>60</v>
      </c>
      <c r="B69" s="60" t="str">
        <f t="shared" si="46"/>
        <v>SPITAL MUNICIPAL SIGHET</v>
      </c>
      <c r="C69" s="70"/>
      <c r="D69" s="70"/>
      <c r="E69" s="71"/>
      <c r="F69" s="72"/>
      <c r="G69" s="59"/>
      <c r="H69" s="10"/>
      <c r="I69" s="59"/>
      <c r="J69" s="61">
        <f>F69-G69-H69-I69</f>
        <v>0</v>
      </c>
      <c r="L69" s="62">
        <f t="shared" si="47"/>
        <v>0</v>
      </c>
      <c r="N69" s="180">
        <f t="shared" si="11"/>
        <v>60</v>
      </c>
      <c r="O69" s="193" t="s">
        <v>65</v>
      </c>
      <c r="P69" s="100" t="s">
        <v>66</v>
      </c>
      <c r="Q69" s="100" t="s">
        <v>66</v>
      </c>
      <c r="R69" s="101" t="s">
        <v>62</v>
      </c>
      <c r="S69" s="102" t="s">
        <v>74</v>
      </c>
      <c r="T69" s="103">
        <f>D69</f>
        <v>0</v>
      </c>
      <c r="U69" s="104" t="str">
        <f>IF(E69=0,"0",E69)</f>
        <v>0</v>
      </c>
      <c r="V69" s="105">
        <f>F69</f>
        <v>0</v>
      </c>
      <c r="W69" s="106">
        <f>V69-X69</f>
        <v>0</v>
      </c>
      <c r="X69" s="107">
        <f>I69</f>
        <v>0</v>
      </c>
      <c r="Y69" s="154">
        <f>G69+H69</f>
        <v>0</v>
      </c>
      <c r="Z69" s="108">
        <f>W69-Y69</f>
        <v>0</v>
      </c>
    </row>
    <row r="70" spans="1:26" s="33" customFormat="1" ht="14.25" customHeight="1">
      <c r="A70" s="153">
        <f t="shared" si="45"/>
        <v>61</v>
      </c>
      <c r="B70" s="60" t="str">
        <f t="shared" si="46"/>
        <v>SPITAL MUNICIPAL SIGHET</v>
      </c>
      <c r="C70" s="70"/>
      <c r="D70" s="70"/>
      <c r="E70" s="71"/>
      <c r="F70" s="72"/>
      <c r="G70" s="59"/>
      <c r="H70" s="10"/>
      <c r="I70" s="59"/>
      <c r="J70" s="61">
        <f>F70-G70-H70-I70</f>
        <v>0</v>
      </c>
      <c r="L70" s="62">
        <f t="shared" si="47"/>
        <v>0</v>
      </c>
      <c r="N70" s="180">
        <f t="shared" si="11"/>
        <v>61</v>
      </c>
      <c r="O70" s="99" t="s">
        <v>65</v>
      </c>
      <c r="P70" s="100" t="s">
        <v>66</v>
      </c>
      <c r="Q70" s="100" t="s">
        <v>66</v>
      </c>
      <c r="R70" s="101" t="s">
        <v>62</v>
      </c>
      <c r="S70" s="102" t="s">
        <v>63</v>
      </c>
      <c r="T70" s="103">
        <f>D70</f>
        <v>0</v>
      </c>
      <c r="U70" s="104" t="str">
        <f>IF(E70=0,"0",E70)</f>
        <v>0</v>
      </c>
      <c r="V70" s="105">
        <f>F70</f>
        <v>0</v>
      </c>
      <c r="W70" s="106">
        <f>V70-X70</f>
        <v>0</v>
      </c>
      <c r="X70" s="107">
        <f>I70</f>
        <v>0</v>
      </c>
      <c r="Y70" s="154">
        <f>G70+H70</f>
        <v>0</v>
      </c>
      <c r="Z70" s="108">
        <f>W70-Y70</f>
        <v>0</v>
      </c>
    </row>
    <row r="71" spans="1:26" s="34" customFormat="1" ht="13.5" thickBot="1">
      <c r="A71" s="153">
        <f t="shared" si="45"/>
        <v>62</v>
      </c>
      <c r="B71" s="157" t="str">
        <f t="shared" si="46"/>
        <v>TOTAL SPITAL SIGHET</v>
      </c>
      <c r="C71" s="158"/>
      <c r="D71" s="158"/>
      <c r="E71" s="159"/>
      <c r="F71" s="160">
        <f>SUM(F68:F70)</f>
        <v>321.66</v>
      </c>
      <c r="G71" s="160">
        <f>SUM(G68:G70)</f>
        <v>0</v>
      </c>
      <c r="H71" s="160">
        <f>SUM(H68:H70)</f>
        <v>0</v>
      </c>
      <c r="I71" s="160">
        <f>SUM(I68:I70)</f>
        <v>0</v>
      </c>
      <c r="J71" s="161">
        <f>SUM(J68:J70)</f>
        <v>321.66</v>
      </c>
      <c r="L71" s="62">
        <f t="shared" si="47"/>
        <v>321.66</v>
      </c>
      <c r="N71" s="180">
        <f t="shared" si="11"/>
        <v>62</v>
      </c>
      <c r="O71" s="207" t="s">
        <v>64</v>
      </c>
      <c r="P71" s="162"/>
      <c r="Q71" s="162"/>
      <c r="R71" s="174"/>
      <c r="S71" s="163"/>
      <c r="T71" s="164"/>
      <c r="U71" s="165"/>
      <c r="V71" s="166">
        <f>SUM(V68:V70)</f>
        <v>321.66</v>
      </c>
      <c r="W71" s="166">
        <f>SUM(W68:W70)</f>
        <v>321.66</v>
      </c>
      <c r="X71" s="166">
        <f>SUM(X68:X70)</f>
        <v>0</v>
      </c>
      <c r="Y71" s="167">
        <f>SUM(Y68:Y70)</f>
        <v>0</v>
      </c>
      <c r="Z71" s="168">
        <f>SUM(Z68:Z70)</f>
        <v>321.66</v>
      </c>
    </row>
    <row r="72" spans="1:26" s="33" customFormat="1" ht="14.25" customHeight="1">
      <c r="A72" s="153">
        <f t="shared" si="45"/>
        <v>63</v>
      </c>
      <c r="B72" s="60" t="str">
        <f t="shared" si="46"/>
        <v>SPITAL PNEUMOFTIZIOLOGIE BAIA MARE</v>
      </c>
      <c r="C72" s="70" t="s">
        <v>81</v>
      </c>
      <c r="D72" s="70">
        <v>66</v>
      </c>
      <c r="E72" s="71">
        <v>43708</v>
      </c>
      <c r="F72" s="72">
        <v>104.53</v>
      </c>
      <c r="G72" s="59"/>
      <c r="H72" s="10"/>
      <c r="I72" s="59"/>
      <c r="J72" s="61">
        <f>F72-G72-H72-I72</f>
        <v>104.53</v>
      </c>
      <c r="L72" s="62">
        <f t="shared" si="47"/>
        <v>104.53</v>
      </c>
      <c r="N72" s="180">
        <f t="shared" si="11"/>
        <v>63</v>
      </c>
      <c r="O72" s="89" t="s">
        <v>57</v>
      </c>
      <c r="P72" s="90" t="s">
        <v>39</v>
      </c>
      <c r="Q72" s="204" t="s">
        <v>39</v>
      </c>
      <c r="R72" s="91" t="s">
        <v>58</v>
      </c>
      <c r="S72" s="205" t="s">
        <v>60</v>
      </c>
      <c r="T72" s="93">
        <f>D72</f>
        <v>66</v>
      </c>
      <c r="U72" s="94">
        <f>IF(E72=0,"0",E72)</f>
        <v>43708</v>
      </c>
      <c r="V72" s="95">
        <f>F72</f>
        <v>104.53</v>
      </c>
      <c r="W72" s="96">
        <f>V72-X72</f>
        <v>104.53</v>
      </c>
      <c r="X72" s="97">
        <f>I72</f>
        <v>0</v>
      </c>
      <c r="Y72" s="206">
        <f>G72+H72</f>
        <v>0</v>
      </c>
      <c r="Z72" s="98">
        <f>W72-Y72</f>
        <v>104.53</v>
      </c>
    </row>
    <row r="73" spans="1:26" s="33" customFormat="1" ht="14.25" customHeight="1">
      <c r="A73" s="153">
        <f t="shared" si="45"/>
        <v>64</v>
      </c>
      <c r="B73" s="60" t="str">
        <f t="shared" si="46"/>
        <v>SPITAL PNEUMOFTIZIOLOGIE BAIA MARE</v>
      </c>
      <c r="C73" s="70"/>
      <c r="D73" s="70"/>
      <c r="E73" s="71"/>
      <c r="F73" s="72"/>
      <c r="G73" s="59"/>
      <c r="H73" s="10"/>
      <c r="I73" s="59"/>
      <c r="J73" s="61">
        <f>F73-G73-H73-I73</f>
        <v>0</v>
      </c>
      <c r="L73" s="62">
        <f t="shared" si="47"/>
        <v>0</v>
      </c>
      <c r="N73" s="180">
        <f t="shared" si="11"/>
        <v>64</v>
      </c>
      <c r="O73" s="99" t="s">
        <v>57</v>
      </c>
      <c r="P73" s="100" t="s">
        <v>39</v>
      </c>
      <c r="Q73" s="155" t="s">
        <v>39</v>
      </c>
      <c r="R73" s="101" t="s">
        <v>58</v>
      </c>
      <c r="S73" s="156" t="s">
        <v>60</v>
      </c>
      <c r="T73" s="103">
        <f>D73</f>
        <v>0</v>
      </c>
      <c r="U73" s="104" t="str">
        <f>IF(E73=0,"0",E73)</f>
        <v>0</v>
      </c>
      <c r="V73" s="105">
        <f>F73</f>
        <v>0</v>
      </c>
      <c r="W73" s="106">
        <f>V73-X73</f>
        <v>0</v>
      </c>
      <c r="X73" s="107">
        <f>I73</f>
        <v>0</v>
      </c>
      <c r="Y73" s="154">
        <f>G73+H73</f>
        <v>0</v>
      </c>
      <c r="Z73" s="108">
        <f>W73-Y73</f>
        <v>0</v>
      </c>
    </row>
    <row r="74" spans="1:26" s="33" customFormat="1" ht="14.25" customHeight="1">
      <c r="A74" s="153">
        <f t="shared" si="45"/>
        <v>65</v>
      </c>
      <c r="B74" s="60" t="str">
        <f t="shared" si="46"/>
        <v>SPITAL PNEUMOFTIZIOLOGIE BAIA MARE</v>
      </c>
      <c r="C74" s="70"/>
      <c r="D74" s="70"/>
      <c r="E74" s="71"/>
      <c r="F74" s="72"/>
      <c r="G74" s="59"/>
      <c r="H74" s="10"/>
      <c r="I74" s="59"/>
      <c r="J74" s="61">
        <f>F74-G74-H74-I74</f>
        <v>0</v>
      </c>
      <c r="L74" s="62">
        <f t="shared" si="47"/>
        <v>0</v>
      </c>
      <c r="N74" s="180">
        <f t="shared" si="11"/>
        <v>65</v>
      </c>
      <c r="O74" s="99" t="s">
        <v>57</v>
      </c>
      <c r="P74" s="100" t="s">
        <v>39</v>
      </c>
      <c r="Q74" s="155" t="s">
        <v>39</v>
      </c>
      <c r="R74" s="101" t="s">
        <v>58</v>
      </c>
      <c r="S74" s="156" t="s">
        <v>60</v>
      </c>
      <c r="T74" s="103">
        <f>D74</f>
        <v>0</v>
      </c>
      <c r="U74" s="104" t="str">
        <f>IF(E74=0,"0",E74)</f>
        <v>0</v>
      </c>
      <c r="V74" s="105">
        <f>F74</f>
        <v>0</v>
      </c>
      <c r="W74" s="106">
        <f>V74-X74</f>
        <v>0</v>
      </c>
      <c r="X74" s="107">
        <f>I74</f>
        <v>0</v>
      </c>
      <c r="Y74" s="154">
        <f>G74+H74</f>
        <v>0</v>
      </c>
      <c r="Z74" s="108">
        <f>W74-Y74</f>
        <v>0</v>
      </c>
    </row>
    <row r="75" spans="1:26" s="34" customFormat="1" ht="13.5" thickBot="1">
      <c r="A75" s="153">
        <f t="shared" si="45"/>
        <v>66</v>
      </c>
      <c r="B75" s="157" t="str">
        <f t="shared" si="46"/>
        <v>TOTAL SPITAL PNEUMOFTIZIOLOGIE</v>
      </c>
      <c r="C75" s="158"/>
      <c r="D75" s="158"/>
      <c r="E75" s="159"/>
      <c r="F75" s="160">
        <f>SUM(F72:F74)</f>
        <v>104.53</v>
      </c>
      <c r="G75" s="160">
        <f>SUM(G72:G74)</f>
        <v>0</v>
      </c>
      <c r="H75" s="160">
        <f>SUM(H72:H74)</f>
        <v>0</v>
      </c>
      <c r="I75" s="160">
        <f>SUM(I72:I74)</f>
        <v>0</v>
      </c>
      <c r="J75" s="161">
        <f>SUM(J72:J74)</f>
        <v>104.53</v>
      </c>
      <c r="L75" s="62">
        <f t="shared" si="47"/>
        <v>104.53</v>
      </c>
      <c r="N75" s="180">
        <f t="shared" si="11"/>
        <v>66</v>
      </c>
      <c r="O75" s="207" t="s">
        <v>59</v>
      </c>
      <c r="P75" s="162"/>
      <c r="Q75" s="162"/>
      <c r="R75" s="173"/>
      <c r="S75" s="163"/>
      <c r="T75" s="164"/>
      <c r="U75" s="165"/>
      <c r="V75" s="166">
        <f>SUM(V72:V74)</f>
        <v>104.53</v>
      </c>
      <c r="W75" s="166">
        <f>SUM(W72:W74)</f>
        <v>104.53</v>
      </c>
      <c r="X75" s="166">
        <f>SUM(X72:X74)</f>
        <v>0</v>
      </c>
      <c r="Y75" s="167">
        <f>SUM(Y72:Y74)</f>
        <v>0</v>
      </c>
      <c r="Z75" s="168">
        <f>SUM(Z72:Z74)</f>
        <v>104.53</v>
      </c>
    </row>
    <row r="76" spans="1:26" s="34" customFormat="1" ht="12.75">
      <c r="A76" s="153">
        <f t="shared" si="45"/>
        <v>67</v>
      </c>
      <c r="B76" s="60" t="str">
        <f>O76</f>
        <v>SERV.JUD.PUB. DE AMBULANTA MM</v>
      </c>
      <c r="C76" s="70"/>
      <c r="D76" s="70"/>
      <c r="E76" s="71"/>
      <c r="F76" s="72"/>
      <c r="G76" s="59"/>
      <c r="H76" s="10"/>
      <c r="I76" s="59"/>
      <c r="J76" s="61">
        <f>F76-G76-H76-I76</f>
        <v>0</v>
      </c>
      <c r="L76" s="62">
        <f t="shared" si="47"/>
        <v>0</v>
      </c>
      <c r="N76" s="180">
        <f>N75+1</f>
        <v>67</v>
      </c>
      <c r="O76" s="193" t="s">
        <v>69</v>
      </c>
      <c r="P76" s="194" t="s">
        <v>39</v>
      </c>
      <c r="Q76" s="194" t="s">
        <v>39</v>
      </c>
      <c r="R76" s="195" t="s">
        <v>68</v>
      </c>
      <c r="S76" s="196" t="s">
        <v>71</v>
      </c>
      <c r="T76" s="197">
        <f>D76</f>
        <v>0</v>
      </c>
      <c r="U76" s="198" t="str">
        <f>IF(E76=0,"0",E76)</f>
        <v>0</v>
      </c>
      <c r="V76" s="199">
        <f>F76</f>
        <v>0</v>
      </c>
      <c r="W76" s="200">
        <f>V76-X76</f>
        <v>0</v>
      </c>
      <c r="X76" s="201">
        <f>I76</f>
        <v>0</v>
      </c>
      <c r="Y76" s="202">
        <f>G76+H76</f>
        <v>0</v>
      </c>
      <c r="Z76" s="203">
        <f>W76-Y76</f>
        <v>0</v>
      </c>
    </row>
    <row r="77" spans="1:26" s="34" customFormat="1" ht="12.75">
      <c r="A77" s="153">
        <f t="shared" si="45"/>
        <v>68</v>
      </c>
      <c r="B77" s="60" t="str">
        <f>O77</f>
        <v>SERV.JUD.PUB. DE AMBULANTA MM</v>
      </c>
      <c r="C77" s="70"/>
      <c r="D77" s="70"/>
      <c r="E77" s="71"/>
      <c r="F77" s="72"/>
      <c r="G77" s="59"/>
      <c r="H77" s="10"/>
      <c r="I77" s="59"/>
      <c r="J77" s="61">
        <f>F77-G77-H77-I77</f>
        <v>0</v>
      </c>
      <c r="L77" s="62">
        <f t="shared" si="47"/>
        <v>0</v>
      </c>
      <c r="N77" s="180">
        <f>N76+1</f>
        <v>68</v>
      </c>
      <c r="O77" s="193" t="s">
        <v>69</v>
      </c>
      <c r="P77" s="194" t="s">
        <v>39</v>
      </c>
      <c r="Q77" s="194" t="s">
        <v>39</v>
      </c>
      <c r="R77" s="195" t="s">
        <v>75</v>
      </c>
      <c r="S77" s="196" t="s">
        <v>76</v>
      </c>
      <c r="T77" s="197">
        <f>D77</f>
        <v>0</v>
      </c>
      <c r="U77" s="198" t="str">
        <f>IF(E77=0,"0",E77)</f>
        <v>0</v>
      </c>
      <c r="V77" s="199">
        <f>F77</f>
        <v>0</v>
      </c>
      <c r="W77" s="200">
        <f>V77-X77</f>
        <v>0</v>
      </c>
      <c r="X77" s="201">
        <f>I77</f>
        <v>0</v>
      </c>
      <c r="Y77" s="202">
        <f>G77+H77</f>
        <v>0</v>
      </c>
      <c r="Z77" s="203">
        <f>W77-Y77</f>
        <v>0</v>
      </c>
    </row>
    <row r="78" spans="1:26" s="34" customFormat="1" ht="12.75">
      <c r="A78" s="153">
        <f t="shared" si="45"/>
        <v>69</v>
      </c>
      <c r="B78" s="60" t="str">
        <f>O78</f>
        <v>SERV.JUD.PUB. DE AMBULANTA MM</v>
      </c>
      <c r="C78" s="70"/>
      <c r="D78" s="70"/>
      <c r="E78" s="71"/>
      <c r="F78" s="72"/>
      <c r="G78" s="59"/>
      <c r="H78" s="10"/>
      <c r="I78" s="59"/>
      <c r="J78" s="61">
        <f>F78-G78-H78-I78</f>
        <v>0</v>
      </c>
      <c r="L78" s="62">
        <f t="shared" si="47"/>
        <v>0</v>
      </c>
      <c r="N78" s="180">
        <f>N77+1</f>
        <v>69</v>
      </c>
      <c r="O78" s="99" t="s">
        <v>69</v>
      </c>
      <c r="P78" s="100" t="s">
        <v>39</v>
      </c>
      <c r="Q78" s="100" t="s">
        <v>39</v>
      </c>
      <c r="R78" s="190" t="s">
        <v>68</v>
      </c>
      <c r="S78" s="102" t="s">
        <v>71</v>
      </c>
      <c r="T78" s="103">
        <f>D78</f>
        <v>0</v>
      </c>
      <c r="U78" s="104" t="str">
        <f>IF(E78=0,"0",E78)</f>
        <v>0</v>
      </c>
      <c r="V78" s="105">
        <f>F78</f>
        <v>0</v>
      </c>
      <c r="W78" s="106">
        <f>V78-X78</f>
        <v>0</v>
      </c>
      <c r="X78" s="107">
        <f>I78</f>
        <v>0</v>
      </c>
      <c r="Y78" s="154">
        <f>G78+H78</f>
        <v>0</v>
      </c>
      <c r="Z78" s="108">
        <f>W78-Y78</f>
        <v>0</v>
      </c>
    </row>
    <row r="79" spans="1:26" s="34" customFormat="1" ht="13.5" thickBot="1">
      <c r="A79" s="153">
        <f t="shared" si="45"/>
        <v>70</v>
      </c>
      <c r="B79" s="157" t="str">
        <f>O79</f>
        <v>TOTAL SERV.JUD.PUB. DE AMBULANTA MM</v>
      </c>
      <c r="C79" s="158"/>
      <c r="D79" s="158"/>
      <c r="E79" s="159"/>
      <c r="F79" s="160">
        <f>SUM(F76:F78)</f>
        <v>0</v>
      </c>
      <c r="G79" s="160">
        <f>SUM(G76:G78)</f>
        <v>0</v>
      </c>
      <c r="H79" s="160">
        <f>SUM(H76:H78)</f>
        <v>0</v>
      </c>
      <c r="I79" s="160">
        <f>SUM(I76:I78)</f>
        <v>0</v>
      </c>
      <c r="J79" s="161">
        <f>SUM(J76:J78)</f>
        <v>0</v>
      </c>
      <c r="L79" s="62">
        <f t="shared" si="47"/>
        <v>0</v>
      </c>
      <c r="N79" s="180">
        <f>N78+1</f>
        <v>70</v>
      </c>
      <c r="O79" s="109" t="s">
        <v>70</v>
      </c>
      <c r="P79" s="110"/>
      <c r="Q79" s="110"/>
      <c r="R79" s="191"/>
      <c r="S79" s="192"/>
      <c r="T79" s="164"/>
      <c r="U79" s="165"/>
      <c r="V79" s="166">
        <f>SUM(V76:V78)</f>
        <v>0</v>
      </c>
      <c r="W79" s="166">
        <f>SUM(W76:W78)</f>
        <v>0</v>
      </c>
      <c r="X79" s="166">
        <f>SUM(X76:X78)</f>
        <v>0</v>
      </c>
      <c r="Y79" s="167">
        <f>SUM(Y76:Y78)</f>
        <v>0</v>
      </c>
      <c r="Z79" s="168">
        <f>SUM(Z76:Z78)</f>
        <v>0</v>
      </c>
    </row>
    <row r="80" spans="1:26" s="35" customFormat="1" ht="13.5" thickBot="1">
      <c r="A80" s="153">
        <f t="shared" si="45"/>
        <v>71</v>
      </c>
      <c r="B80" s="169" t="str">
        <f t="shared" si="46"/>
        <v>TOTAL</v>
      </c>
      <c r="C80" s="170"/>
      <c r="D80" s="170"/>
      <c r="E80" s="171"/>
      <c r="F80" s="172">
        <f>SUM(F10:F79)/2</f>
        <v>8119.520000000002</v>
      </c>
      <c r="G80" s="172">
        <f>SUM(G10:G79)/2</f>
        <v>0</v>
      </c>
      <c r="H80" s="172">
        <f>SUM(H10:H79)/2</f>
        <v>91.37</v>
      </c>
      <c r="I80" s="172">
        <f>SUM(I10:I79)/2</f>
        <v>28.15</v>
      </c>
      <c r="J80" s="172">
        <f>SUM(J10:J79)/2</f>
        <v>8000.000000000003</v>
      </c>
      <c r="L80" s="62">
        <f t="shared" si="47"/>
        <v>8119.520000000002</v>
      </c>
      <c r="N80" s="180">
        <f>N79+1</f>
        <v>71</v>
      </c>
      <c r="O80" s="184" t="s">
        <v>55</v>
      </c>
      <c r="P80" s="185"/>
      <c r="Q80" s="185"/>
      <c r="R80" s="186"/>
      <c r="S80" s="186"/>
      <c r="T80" s="187"/>
      <c r="U80" s="188"/>
      <c r="V80" s="189">
        <f>SUM(V10:V79)/2</f>
        <v>8119.520000000002</v>
      </c>
      <c r="W80" s="189">
        <f>SUM(W10:W79)/2</f>
        <v>8091.370000000003</v>
      </c>
      <c r="X80" s="189">
        <f>SUM(X10:X79)/2</f>
        <v>28.15</v>
      </c>
      <c r="Y80" s="189">
        <f>SUM(Y10:Y79)/2</f>
        <v>91.37</v>
      </c>
      <c r="Z80" s="189">
        <f>SUM(Z10:Z79)/2</f>
        <v>8000.000000000003</v>
      </c>
    </row>
    <row r="81" spans="1:26" s="35" customFormat="1" ht="12.75">
      <c r="A81" s="36"/>
      <c r="B81" s="37"/>
      <c r="C81" s="38"/>
      <c r="D81" s="38"/>
      <c r="E81" s="38"/>
      <c r="F81" s="39"/>
      <c r="G81" s="39"/>
      <c r="H81" s="39"/>
      <c r="I81" s="39"/>
      <c r="J81" s="39"/>
      <c r="L81" s="57"/>
      <c r="N81" s="117"/>
      <c r="O81" s="118"/>
      <c r="P81" s="119"/>
      <c r="Q81" s="119"/>
      <c r="R81" s="120"/>
      <c r="S81" s="120"/>
      <c r="T81" s="121"/>
      <c r="U81" s="121"/>
      <c r="V81" s="122"/>
      <c r="W81" s="122"/>
      <c r="X81" s="122"/>
      <c r="Y81" s="122"/>
      <c r="Z81" s="122"/>
    </row>
    <row r="82" spans="1:26" s="7" customFormat="1" ht="12" hidden="1">
      <c r="A82" s="9"/>
      <c r="B82" s="67" t="s">
        <v>18</v>
      </c>
      <c r="C82" s="259" t="s">
        <v>45</v>
      </c>
      <c r="D82" s="259"/>
      <c r="F82" s="68" t="s">
        <v>29</v>
      </c>
      <c r="I82" s="74" t="s">
        <v>72</v>
      </c>
      <c r="J82" s="6"/>
      <c r="L82" s="41"/>
      <c r="N82" s="13"/>
      <c r="O82" s="84" t="s">
        <v>7</v>
      </c>
      <c r="P82" s="84"/>
      <c r="Q82" s="84"/>
      <c r="R82" s="84"/>
      <c r="S82" s="84"/>
      <c r="T82" s="84"/>
      <c r="U82" s="123"/>
      <c r="V82" s="84"/>
      <c r="W82" s="16"/>
      <c r="X82" s="13"/>
      <c r="Y82" s="13"/>
      <c r="Z82" s="13"/>
    </row>
    <row r="83" spans="1:26" s="7" customFormat="1" ht="12" hidden="1">
      <c r="A83" s="8"/>
      <c r="B83" s="69" t="s">
        <v>30</v>
      </c>
      <c r="C83" s="260" t="s">
        <v>46</v>
      </c>
      <c r="D83" s="260"/>
      <c r="F83" s="67" t="s">
        <v>47</v>
      </c>
      <c r="I83" s="74" t="s">
        <v>48</v>
      </c>
      <c r="J83" s="6"/>
      <c r="L83" s="5"/>
      <c r="N83" s="13"/>
      <c r="O83" s="13"/>
      <c r="P83" s="13"/>
      <c r="Q83" s="13"/>
      <c r="R83" s="13"/>
      <c r="S83" s="13"/>
      <c r="T83" s="80"/>
      <c r="U83" s="81"/>
      <c r="V83" s="16"/>
      <c r="W83" s="16"/>
      <c r="X83" s="13"/>
      <c r="Y83" s="13"/>
      <c r="Z83" s="13"/>
    </row>
    <row r="84" spans="1:26" ht="12.75" hidden="1">
      <c r="A84" s="8"/>
      <c r="C84" s="260" t="s">
        <v>43</v>
      </c>
      <c r="D84" s="260"/>
      <c r="F84" s="136" t="s">
        <v>53</v>
      </c>
      <c r="I84" s="75"/>
      <c r="K84" s="32"/>
      <c r="L84" s="1"/>
      <c r="N84" s="13"/>
      <c r="O84" s="261" t="s">
        <v>8</v>
      </c>
      <c r="P84" s="262"/>
      <c r="Q84" s="263" t="s">
        <v>9</v>
      </c>
      <c r="R84" s="264"/>
      <c r="S84" s="265" t="s">
        <v>21</v>
      </c>
      <c r="T84" s="266"/>
      <c r="U84" s="266"/>
      <c r="V84" s="267"/>
      <c r="W84" s="266" t="s">
        <v>19</v>
      </c>
      <c r="X84" s="266"/>
      <c r="Y84" s="266"/>
      <c r="Z84" s="267"/>
    </row>
    <row r="85" spans="1:26" ht="12.75">
      <c r="A85" s="2"/>
      <c r="B85" s="11"/>
      <c r="C85" s="13"/>
      <c r="D85" s="13"/>
      <c r="E85" s="15"/>
      <c r="I85" s="16"/>
      <c r="K85" s="32"/>
      <c r="N85" s="13"/>
      <c r="O85" s="270" t="s">
        <v>22</v>
      </c>
      <c r="P85" s="271"/>
      <c r="Q85" s="272" t="s">
        <v>35</v>
      </c>
      <c r="R85" s="273"/>
      <c r="S85" s="274"/>
      <c r="T85" s="275"/>
      <c r="U85" s="275"/>
      <c r="V85" s="276"/>
      <c r="W85" s="273" t="s">
        <v>20</v>
      </c>
      <c r="X85" s="273"/>
      <c r="Y85" s="273"/>
      <c r="Z85" s="277"/>
    </row>
    <row r="86" spans="1:26" ht="12.75">
      <c r="A86" s="2"/>
      <c r="B86" s="13"/>
      <c r="C86" s="13"/>
      <c r="D86" s="13"/>
      <c r="E86" s="16"/>
      <c r="I86" s="76"/>
      <c r="N86" s="13"/>
      <c r="O86" s="124"/>
      <c r="P86" s="125"/>
      <c r="Q86" s="124"/>
      <c r="R86" s="125"/>
      <c r="S86" s="124"/>
      <c r="T86" s="125"/>
      <c r="U86" s="126"/>
      <c r="V86" s="127"/>
      <c r="W86" s="125"/>
      <c r="X86" s="125"/>
      <c r="Y86" s="128"/>
      <c r="Z86" s="129"/>
    </row>
    <row r="87" spans="1:26" ht="12.75">
      <c r="A87" s="2"/>
      <c r="B87" s="13"/>
      <c r="C87" s="13"/>
      <c r="D87" s="13"/>
      <c r="E87" s="16"/>
      <c r="I87" s="77"/>
      <c r="K87" s="45"/>
      <c r="N87" s="13"/>
      <c r="O87" s="130"/>
      <c r="P87" s="131"/>
      <c r="Q87" s="130"/>
      <c r="R87" s="131"/>
      <c r="S87" s="130"/>
      <c r="T87" s="131"/>
      <c r="U87" s="132"/>
      <c r="V87" s="133"/>
      <c r="W87" s="131"/>
      <c r="X87" s="131"/>
      <c r="Y87" s="134"/>
      <c r="Z87" s="135"/>
    </row>
    <row r="88" spans="1:26" ht="12.75">
      <c r="A88" s="2"/>
      <c r="B88" s="13"/>
      <c r="C88" s="13"/>
      <c r="D88" s="13"/>
      <c r="E88" s="46"/>
      <c r="F88" s="15"/>
      <c r="I88" s="77"/>
      <c r="N88" s="13"/>
      <c r="O88" s="13"/>
      <c r="P88" s="13"/>
      <c r="Q88" s="13"/>
      <c r="R88" s="13"/>
      <c r="S88" s="13"/>
      <c r="T88" s="80"/>
      <c r="U88" s="81"/>
      <c r="V88" s="16"/>
      <c r="W88" s="16"/>
      <c r="X88" s="13"/>
      <c r="Y88" s="13"/>
      <c r="Z88" s="13"/>
    </row>
    <row r="89" spans="1:26" ht="12.75">
      <c r="A89" s="2"/>
      <c r="B89" s="12"/>
      <c r="C89" s="17"/>
      <c r="D89" s="17"/>
      <c r="E89" s="48"/>
      <c r="F89" s="15"/>
      <c r="I89" s="77"/>
      <c r="N89" s="84"/>
      <c r="O89" s="140" t="s">
        <v>10</v>
      </c>
      <c r="P89" s="141"/>
      <c r="Q89" s="138"/>
      <c r="R89" s="140" t="s">
        <v>11</v>
      </c>
      <c r="S89" s="138"/>
      <c r="T89" s="141"/>
      <c r="U89" s="140" t="s">
        <v>12</v>
      </c>
      <c r="V89" s="141"/>
      <c r="W89" s="142"/>
      <c r="X89" s="140" t="s">
        <v>15</v>
      </c>
      <c r="Y89" s="143"/>
      <c r="Z89" s="85"/>
    </row>
    <row r="90" spans="9:26" ht="12.75">
      <c r="I90" s="14"/>
      <c r="N90" s="84"/>
      <c r="O90" s="143"/>
      <c r="P90" s="143"/>
      <c r="Q90" s="138"/>
      <c r="R90" s="143"/>
      <c r="S90" s="138"/>
      <c r="T90" s="144"/>
      <c r="U90" s="143"/>
      <c r="V90" s="145"/>
      <c r="W90" s="142"/>
      <c r="X90" s="138"/>
      <c r="Y90" s="143"/>
      <c r="Z90" s="84"/>
    </row>
    <row r="91" spans="9:26" ht="12.75">
      <c r="I91" s="78"/>
      <c r="N91" s="84"/>
      <c r="O91" s="137" t="s">
        <v>13</v>
      </c>
      <c r="P91" s="137"/>
      <c r="Q91" s="138"/>
      <c r="R91" s="146" t="s">
        <v>13</v>
      </c>
      <c r="S91" s="138"/>
      <c r="T91" s="147"/>
      <c r="U91" s="137" t="s">
        <v>13</v>
      </c>
      <c r="V91" s="148"/>
      <c r="W91" s="146"/>
      <c r="X91" s="138"/>
      <c r="Y91" s="143"/>
      <c r="Z91" s="84"/>
    </row>
    <row r="92" spans="10:26" ht="12.75">
      <c r="J92" s="47"/>
      <c r="N92" s="84"/>
      <c r="O92" s="137" t="s">
        <v>14</v>
      </c>
      <c r="P92" s="137"/>
      <c r="Q92" s="138"/>
      <c r="R92" s="146" t="s">
        <v>14</v>
      </c>
      <c r="S92" s="138"/>
      <c r="T92" s="146"/>
      <c r="U92" s="137" t="s">
        <v>14</v>
      </c>
      <c r="V92" s="148"/>
      <c r="W92" s="137"/>
      <c r="X92" s="149" t="s">
        <v>17</v>
      </c>
      <c r="Y92" s="143"/>
      <c r="Z92" s="84"/>
    </row>
    <row r="93" spans="2:26" ht="12.75" hidden="1">
      <c r="B93" s="40"/>
      <c r="I93" s="15"/>
      <c r="J93" s="49"/>
      <c r="N93" s="84"/>
      <c r="O93" s="137" t="s">
        <v>49</v>
      </c>
      <c r="P93" s="137"/>
      <c r="Q93" s="138"/>
      <c r="R93" s="146" t="s">
        <v>44</v>
      </c>
      <c r="S93" s="138"/>
      <c r="T93" s="147"/>
      <c r="U93" s="137" t="s">
        <v>73</v>
      </c>
      <c r="V93" s="148"/>
      <c r="W93" s="148"/>
      <c r="X93" s="150" t="s">
        <v>54</v>
      </c>
      <c r="Y93" s="143"/>
      <c r="Z93" s="84"/>
    </row>
    <row r="94" spans="2:26" ht="12.75" hidden="1">
      <c r="B94" s="40"/>
      <c r="J94" s="50"/>
      <c r="N94" s="84"/>
      <c r="O94" s="137"/>
      <c r="P94" s="137"/>
      <c r="Q94" s="138"/>
      <c r="R94" s="146"/>
      <c r="S94" s="138"/>
      <c r="T94" s="147"/>
      <c r="U94" s="137"/>
      <c r="V94" s="148"/>
      <c r="W94" s="148"/>
      <c r="X94" s="137"/>
      <c r="Y94" s="143"/>
      <c r="Z94" s="84"/>
    </row>
    <row r="95" spans="2:26" ht="12.75" hidden="1">
      <c r="B95" s="40"/>
      <c r="I95" s="254" t="s">
        <v>28</v>
      </c>
      <c r="J95" s="51" t="str">
        <f>IF(J80=J96,"OK","ATENŢIE")</f>
        <v>OK</v>
      </c>
      <c r="N95" s="84"/>
      <c r="O95" s="137"/>
      <c r="P95" s="137"/>
      <c r="Q95" s="138"/>
      <c r="R95" s="146"/>
      <c r="S95" s="138"/>
      <c r="T95" s="147"/>
      <c r="U95" s="137"/>
      <c r="V95" s="148"/>
      <c r="W95" s="148"/>
      <c r="X95" s="137"/>
      <c r="Y95" s="143"/>
      <c r="Z95" s="84"/>
    </row>
    <row r="96" spans="2:26" ht="12.75" hidden="1">
      <c r="B96" s="40"/>
      <c r="I96" s="254"/>
      <c r="J96" s="175">
        <f>F80-G80-H80-I80</f>
        <v>8000.000000000003</v>
      </c>
      <c r="N96" s="84"/>
      <c r="O96" s="138"/>
      <c r="P96" s="137"/>
      <c r="Q96" s="138"/>
      <c r="R96" s="146"/>
      <c r="S96" s="138"/>
      <c r="T96" s="147"/>
      <c r="U96" s="137"/>
      <c r="V96" s="148"/>
      <c r="W96" s="148"/>
      <c r="X96" s="137"/>
      <c r="Y96" s="143"/>
      <c r="Z96" s="84"/>
    </row>
    <row r="97" spans="2:26" ht="12.75" hidden="1">
      <c r="B97" s="40"/>
      <c r="N97" s="84"/>
      <c r="O97" s="138"/>
      <c r="P97" s="137"/>
      <c r="Q97" s="138"/>
      <c r="R97" s="146"/>
      <c r="S97" s="138"/>
      <c r="T97" s="147"/>
      <c r="U97" s="137"/>
      <c r="V97" s="148"/>
      <c r="W97" s="148"/>
      <c r="X97" s="137"/>
      <c r="Y97" s="143"/>
      <c r="Z97" s="84"/>
    </row>
    <row r="98" spans="2:26" ht="12.75">
      <c r="B98" s="11"/>
      <c r="N98" s="84"/>
      <c r="O98" s="139"/>
      <c r="P98" s="143"/>
      <c r="Q98" s="143"/>
      <c r="R98" s="143"/>
      <c r="S98" s="143"/>
      <c r="T98" s="144"/>
      <c r="U98" s="151"/>
      <c r="V98" s="145"/>
      <c r="W98" s="145"/>
      <c r="X98" s="143"/>
      <c r="Y98" s="143"/>
      <c r="Z98" s="84"/>
    </row>
    <row r="99" spans="2:26" ht="12.75">
      <c r="B99" s="14"/>
      <c r="N99" s="84"/>
      <c r="O99" s="137"/>
      <c r="P99" s="143"/>
      <c r="Q99" s="143"/>
      <c r="R99" s="143"/>
      <c r="S99" s="143"/>
      <c r="T99" s="144"/>
      <c r="U99" s="152"/>
      <c r="V99" s="142"/>
      <c r="W99" s="142"/>
      <c r="X99" s="138"/>
      <c r="Y99" s="138"/>
      <c r="Z99" s="13"/>
    </row>
    <row r="100" spans="2:26" ht="12.75">
      <c r="B100" s="20"/>
      <c r="N100" s="84"/>
      <c r="O100" s="137"/>
      <c r="P100" s="143"/>
      <c r="Q100" s="143"/>
      <c r="R100" s="143"/>
      <c r="S100" s="143"/>
      <c r="T100" s="144"/>
      <c r="U100" s="152"/>
      <c r="V100" s="142"/>
      <c r="W100" s="142"/>
      <c r="X100" s="138"/>
      <c r="Y100" s="138"/>
      <c r="Z100" s="13"/>
    </row>
    <row r="101" spans="2:20" ht="12.75">
      <c r="B101" s="20"/>
      <c r="N101" s="32"/>
      <c r="P101" s="32"/>
      <c r="Q101" s="32"/>
      <c r="R101" s="32"/>
      <c r="S101" s="32"/>
      <c r="T101" s="52"/>
    </row>
    <row r="102" spans="2:20" ht="12.75">
      <c r="B102" s="20"/>
      <c r="N102" s="42"/>
      <c r="P102" s="42"/>
      <c r="Q102" s="42"/>
      <c r="R102" s="42"/>
      <c r="S102" s="42"/>
      <c r="T102" s="55"/>
    </row>
    <row r="103" spans="2:26" ht="12.75">
      <c r="B103" s="15"/>
      <c r="N103" s="42"/>
      <c r="P103" s="42"/>
      <c r="Q103" s="42"/>
      <c r="R103" s="42"/>
      <c r="S103" s="42"/>
      <c r="T103" s="55"/>
      <c r="U103" s="268" t="s">
        <v>28</v>
      </c>
      <c r="V103" s="53" t="str">
        <f>IF(V80=V104,"OK","ATENŢIE")</f>
        <v>OK</v>
      </c>
      <c r="W103" s="53" t="str">
        <f>IF(W80=W104,"OK","ATENŢIE")</f>
        <v>OK</v>
      </c>
      <c r="X103" s="269"/>
      <c r="Y103" s="53" t="str">
        <f>IF(Y80=Y104,"OK","ATENŢIE")</f>
        <v>OK</v>
      </c>
      <c r="Z103" s="53" t="str">
        <f>IF(Z80=Z104,"OK","ATENŢIE")</f>
        <v>OK</v>
      </c>
    </row>
    <row r="104" spans="2:26" ht="12.75">
      <c r="B104" s="15"/>
      <c r="N104" s="7"/>
      <c r="P104" s="7"/>
      <c r="Q104" s="7"/>
      <c r="R104" s="7"/>
      <c r="S104" s="7"/>
      <c r="T104" s="44"/>
      <c r="U104" s="268"/>
      <c r="V104" s="176">
        <f>F80</f>
        <v>8119.520000000002</v>
      </c>
      <c r="W104" s="177">
        <f>F80-I80</f>
        <v>8091.370000000003</v>
      </c>
      <c r="X104" s="269"/>
      <c r="Y104" s="177">
        <f>G80+H80</f>
        <v>91.37</v>
      </c>
      <c r="Z104" s="177">
        <f>J80</f>
        <v>8000.000000000003</v>
      </c>
    </row>
    <row r="105" spans="14:25" ht="12.75">
      <c r="N105" s="7"/>
      <c r="O105" s="7"/>
      <c r="P105" s="7"/>
      <c r="Q105" s="7"/>
      <c r="R105" s="7"/>
      <c r="S105" s="7"/>
      <c r="T105" s="44"/>
      <c r="Y105" s="32"/>
    </row>
    <row r="106" spans="14:26" ht="12.75">
      <c r="N106" s="7"/>
      <c r="O106" s="7"/>
      <c r="P106" s="7"/>
      <c r="Q106" s="7"/>
      <c r="R106" s="7"/>
      <c r="S106" s="7"/>
      <c r="T106" s="44"/>
      <c r="U106" s="43"/>
      <c r="V106" s="42"/>
      <c r="W106" s="42"/>
      <c r="X106" s="42"/>
      <c r="Y106" s="42"/>
      <c r="Z106" s="54" t="str">
        <f>IF(Z80=Z107,"OK","ATENŢIE")</f>
        <v>OK</v>
      </c>
    </row>
    <row r="107" spans="21:26" ht="12.75">
      <c r="U107" s="43"/>
      <c r="V107" s="56"/>
      <c r="W107" s="56"/>
      <c r="X107" s="42"/>
      <c r="Y107" s="42"/>
      <c r="Z107" s="178">
        <f>W80-Y80</f>
        <v>8000.000000000003</v>
      </c>
    </row>
    <row r="114" spans="5:23" ht="12.75">
      <c r="E114" s="23"/>
      <c r="F114" s="23"/>
      <c r="G114" s="23"/>
      <c r="H114" s="23"/>
      <c r="I114" s="23"/>
      <c r="J114" s="23"/>
      <c r="L114" s="23"/>
      <c r="T114" s="23"/>
      <c r="U114" s="23"/>
      <c r="V114" s="23"/>
      <c r="W114" s="23"/>
    </row>
    <row r="115" spans="5:23" ht="12.75">
      <c r="E115" s="23"/>
      <c r="F115" s="23"/>
      <c r="G115" s="23"/>
      <c r="H115" s="23"/>
      <c r="I115" s="23"/>
      <c r="J115" s="23"/>
      <c r="L115" s="23"/>
      <c r="T115" s="23"/>
      <c r="U115" s="23"/>
      <c r="V115" s="23"/>
      <c r="W115" s="23"/>
    </row>
  </sheetData>
  <sheetProtection/>
  <mergeCells count="38">
    <mergeCell ref="U103:U104"/>
    <mergeCell ref="X103:X104"/>
    <mergeCell ref="Q8:Q9"/>
    <mergeCell ref="O85:P85"/>
    <mergeCell ref="Q85:R85"/>
    <mergeCell ref="S85:V85"/>
    <mergeCell ref="W85:Z85"/>
    <mergeCell ref="W84:Z84"/>
    <mergeCell ref="I95:I96"/>
    <mergeCell ref="O8:O9"/>
    <mergeCell ref="Y8:Y9"/>
    <mergeCell ref="Z8:Z9"/>
    <mergeCell ref="C82:D82"/>
    <mergeCell ref="C83:D83"/>
    <mergeCell ref="C84:D84"/>
    <mergeCell ref="O84:P84"/>
    <mergeCell ref="Q84:R84"/>
    <mergeCell ref="S84:V84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" header="0" footer="0"/>
  <pageSetup blackAndWhite="1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2019-09-12T06:22:42Z</cp:lastPrinted>
  <dcterms:created xsi:type="dcterms:W3CDTF">2001-06-07T07:18:05Z</dcterms:created>
  <dcterms:modified xsi:type="dcterms:W3CDTF">2019-09-25T08:07:19Z</dcterms:modified>
  <cp:category/>
  <cp:version/>
  <cp:contentType/>
  <cp:contentStatus/>
</cp:coreProperties>
</file>